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theme/themeOverride18.xml" ContentType="application/vnd.openxmlformats-officedocument.themeOverride+xml"/>
  <Override PartName="/xl/charts/chart22.xml" ContentType="application/vnd.openxmlformats-officedocument.drawingml.chart+xml"/>
  <Override PartName="/xl/theme/themeOverride19.xml" ContentType="application/vnd.openxmlformats-officedocument.themeOverride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theme/themeOverride22.xml" ContentType="application/vnd.openxmlformats-officedocument.themeOverride+xml"/>
  <Override PartName="/xl/charts/chart26.xml" ContentType="application/vnd.openxmlformats-officedocument.drawingml.chart+xml"/>
  <Override PartName="/xl/theme/themeOverride23.xml" ContentType="application/vnd.openxmlformats-officedocument.themeOverride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charts/chart28.xml" ContentType="application/vnd.openxmlformats-officedocument.drawingml.chart+xml"/>
  <Override PartName="/xl/theme/themeOverride25.xml" ContentType="application/vnd.openxmlformats-officedocument.themeOverride+xml"/>
  <Override PartName="/xl/charts/chart29.xml" ContentType="application/vnd.openxmlformats-officedocument.drawingml.chart+xml"/>
  <Override PartName="/xl/theme/themeOverride26.xml" ContentType="application/vnd.openxmlformats-officedocument.themeOverride+xml"/>
  <Override PartName="/xl/charts/chart30.xml" ContentType="application/vnd.openxmlformats-officedocument.drawingml.chart+xml"/>
  <Override PartName="/xl/theme/themeOverride27.xml" ContentType="application/vnd.openxmlformats-officedocument.themeOverride+xml"/>
  <Override PartName="/xl/charts/chart31.xml" ContentType="application/vnd.openxmlformats-officedocument.drawingml.chart+xml"/>
  <Override PartName="/xl/theme/themeOverride28.xml" ContentType="application/vnd.openxmlformats-officedocument.themeOverride+xml"/>
  <Override PartName="/xl/charts/chart32.xml" ContentType="application/vnd.openxmlformats-officedocument.drawingml.chart+xml"/>
  <Override PartName="/xl/theme/themeOverride29.xml" ContentType="application/vnd.openxmlformats-officedocument.themeOverride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theme/themeOverride30.xml" ContentType="application/vnd.openxmlformats-officedocument.themeOverride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theme/themeOverride31.xml" ContentType="application/vnd.openxmlformats-officedocument.themeOverride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theme/themeOverride35.xml" ContentType="application/vnd.openxmlformats-officedocument.themeOverride+xml"/>
  <Override PartName="/xl/charts/chart42.xml" ContentType="application/vnd.openxmlformats-officedocument.drawingml.chart+xml"/>
  <Override PartName="/xl/theme/themeOverride36.xml" ContentType="application/vnd.openxmlformats-officedocument.themeOverride+xml"/>
  <Override PartName="/xl/charts/chart43.xml" ContentType="application/vnd.openxmlformats-officedocument.drawingml.chart+xml"/>
  <Override PartName="/xl/theme/themeOverride37.xml" ContentType="application/vnd.openxmlformats-officedocument.themeOverride+xml"/>
  <Override PartName="/xl/charts/chart44.xml" ContentType="application/vnd.openxmlformats-officedocument.drawingml.chart+xml"/>
  <Override PartName="/xl/theme/themeOverride38.xml" ContentType="application/vnd.openxmlformats-officedocument.themeOverride+xml"/>
  <Override PartName="/xl/charts/chart45.xml" ContentType="application/vnd.openxmlformats-officedocument.drawingml.chart+xml"/>
  <Override PartName="/xl/theme/themeOverride39.xml" ContentType="application/vnd.openxmlformats-officedocument.themeOverride+xml"/>
  <Override PartName="/xl/charts/chart46.xml" ContentType="application/vnd.openxmlformats-officedocument.drawingml.chart+xml"/>
  <Override PartName="/xl/theme/themeOverride40.xml" ContentType="application/vnd.openxmlformats-officedocument.themeOverride+xml"/>
  <Override PartName="/xl/charts/chart47.xml" ContentType="application/vnd.openxmlformats-officedocument.drawingml.chart+xml"/>
  <Override PartName="/xl/theme/themeOverride41.xml" ContentType="application/vnd.openxmlformats-officedocument.themeOverride+xml"/>
  <Override PartName="/xl/charts/chart48.xml" ContentType="application/vnd.openxmlformats-officedocument.drawingml.chart+xml"/>
  <Override PartName="/xl/theme/themeOverride42.xml" ContentType="application/vnd.openxmlformats-officedocument.themeOverride+xml"/>
  <Override PartName="/xl/charts/chart49.xml" ContentType="application/vnd.openxmlformats-officedocument.drawingml.chart+xml"/>
  <Override PartName="/xl/theme/themeOverride43.xml" ContentType="application/vnd.openxmlformats-officedocument.themeOverride+xml"/>
  <Override PartName="/xl/charts/chart50.xml" ContentType="application/vnd.openxmlformats-officedocument.drawingml.chart+xml"/>
  <Override PartName="/xl/theme/themeOverride44.xml" ContentType="application/vnd.openxmlformats-officedocument.themeOverride+xml"/>
  <Override PartName="/xl/charts/chart51.xml" ContentType="application/vnd.openxmlformats-officedocument.drawingml.chart+xml"/>
  <Override PartName="/xl/theme/themeOverride45.xml" ContentType="application/vnd.openxmlformats-officedocument.themeOverride+xml"/>
  <Override PartName="/xl/charts/chart52.xml" ContentType="application/vnd.openxmlformats-officedocument.drawingml.chart+xml"/>
  <Override PartName="/xl/theme/themeOverride46.xml" ContentType="application/vnd.openxmlformats-officedocument.themeOverride+xml"/>
  <Override PartName="/xl/charts/chart53.xml" ContentType="application/vnd.openxmlformats-officedocument.drawingml.chart+xml"/>
  <Override PartName="/xl/theme/themeOverride47.xml" ContentType="application/vnd.openxmlformats-officedocument.themeOverride+xml"/>
  <Override PartName="/xl/charts/chart54.xml" ContentType="application/vnd.openxmlformats-officedocument.drawingml.chart+xml"/>
  <Override PartName="/xl/theme/themeOverride48.xml" ContentType="application/vnd.openxmlformats-officedocument.themeOverride+xml"/>
  <Override PartName="/xl/charts/chart55.xml" ContentType="application/vnd.openxmlformats-officedocument.drawingml.chart+xml"/>
  <Override PartName="/xl/theme/themeOverride49.xml" ContentType="application/vnd.openxmlformats-officedocument.themeOverride+xml"/>
  <Override PartName="/xl/charts/chart56.xml" ContentType="application/vnd.openxmlformats-officedocument.drawingml.chart+xml"/>
  <Override PartName="/xl/theme/themeOverride50.xml" ContentType="application/vnd.openxmlformats-officedocument.themeOverride+xml"/>
  <Override PartName="/xl/charts/chart57.xml" ContentType="application/vnd.openxmlformats-officedocument.drawingml.chart+xml"/>
  <Override PartName="/xl/theme/themeOverride51.xml" ContentType="application/vnd.openxmlformats-officedocument.themeOverride+xml"/>
  <Override PartName="/xl/charts/chart58.xml" ContentType="application/vnd.openxmlformats-officedocument.drawingml.chart+xml"/>
  <Override PartName="/xl/theme/themeOverride52.xml" ContentType="application/vnd.openxmlformats-officedocument.themeOverride+xml"/>
  <Override PartName="/xl/charts/chart59.xml" ContentType="application/vnd.openxmlformats-officedocument.drawingml.chart+xml"/>
  <Override PartName="/xl/theme/themeOverride53.xml" ContentType="application/vnd.openxmlformats-officedocument.themeOverride+xml"/>
  <Override PartName="/xl/charts/chart60.xml" ContentType="application/vnd.openxmlformats-officedocument.drawingml.chart+xml"/>
  <Override PartName="/xl/theme/themeOverride54.xml" ContentType="application/vnd.openxmlformats-officedocument.themeOverride+xml"/>
  <Override PartName="/xl/charts/chart61.xml" ContentType="application/vnd.openxmlformats-officedocument.drawingml.chart+xml"/>
  <Override PartName="/xl/theme/themeOverride55.xml" ContentType="application/vnd.openxmlformats-officedocument.themeOverride+xml"/>
  <Override PartName="/xl/charts/chart62.xml" ContentType="application/vnd.openxmlformats-officedocument.drawingml.chart+xml"/>
  <Override PartName="/xl/theme/themeOverride56.xml" ContentType="application/vnd.openxmlformats-officedocument.themeOverride+xml"/>
  <Override PartName="/xl/charts/chart63.xml" ContentType="application/vnd.openxmlformats-officedocument.drawingml.chart+xml"/>
  <Override PartName="/xl/theme/themeOverride57.xml" ContentType="application/vnd.openxmlformats-officedocument.themeOverride+xml"/>
  <Override PartName="/xl/charts/chart64.xml" ContentType="application/vnd.openxmlformats-officedocument.drawingml.chart+xml"/>
  <Override PartName="/xl/theme/themeOverride5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_Björn - öppen\Gunnar\Att åtgärda\"/>
    </mc:Choice>
  </mc:AlternateContent>
  <xr:revisionPtr revIDLastSave="0" documentId="13_ncr:1_{E8707632-03D3-4883-9160-08F8997769B8}" xr6:coauthVersionLast="36" xr6:coauthVersionMax="36" xr10:uidLastSave="{00000000-0000-0000-0000-000000000000}"/>
  <bookViews>
    <workbookView xWindow="32775" yWindow="705" windowWidth="15300" windowHeight="6450" tabRatio="639" firstSheet="1" activeTab="1" xr2:uid="{00000000-000D-0000-FFFF-FFFF00000000}"/>
  </bookViews>
  <sheets>
    <sheet name="Elevdata" sheetId="55" state="hidden" r:id="rId1"/>
    <sheet name="Fy2 förmågor alla nivåer" sheetId="54" r:id="rId2"/>
    <sheet name="Provsammanställning" sheetId="20" r:id="rId3"/>
    <sheet name="Blad1" sheetId="56" state="hidden" r:id="rId4"/>
    <sheet name="Fy kat" sheetId="15" state="hidden" r:id="rId5"/>
    <sheet name="Redigering" sheetId="22" state="hidden" r:id="rId6"/>
    <sheet name="Elevresultat 1-16" sheetId="33" r:id="rId7"/>
    <sheet name="17-32" sheetId="37" r:id="rId8"/>
    <sheet name="Profil och Betygsgränser" sheetId="17" state="hidden" r:id="rId9"/>
  </sheets>
  <definedNames>
    <definedName name="kravg_a">'Profil och Betygsgränser'!$F$16</definedName>
    <definedName name="kravg_a_A">'Profil och Betygsgränser'!$D$23</definedName>
    <definedName name="kravg_a_ac">'Profil och Betygsgränser'!$C$23</definedName>
    <definedName name="kravg_b">'Profil och Betygsgränser'!$E$16</definedName>
    <definedName name="kravg_b_A">'Profil och Betygsgränser'!$D$22</definedName>
    <definedName name="kravg_b_ac">'Profil och Betygsgränser'!$C$22</definedName>
    <definedName name="kravg_c">'Profil och Betygsgränser'!$D$16</definedName>
    <definedName name="kravg_c_ac">'Profil och Betygsgränser'!$C$21</definedName>
    <definedName name="kravg_d">'Profil och Betygsgränser'!$C$16</definedName>
    <definedName name="kravg_d_ac">'Profil och Betygsgränser'!$C$20</definedName>
    <definedName name="KRAVG_d_C">'Profil och Betygsgränser'!#REF!</definedName>
    <definedName name="kravg_e">'Profil och Betygsgränser'!$B$16</definedName>
    <definedName name="kravg_e_ac">'Profil och Betygsgränser'!#REF!</definedName>
    <definedName name="kravg_exp_a">'Profil och Betygsgränser'!$E$23</definedName>
    <definedName name="kravg_exp_b">'Profil och Betygsgränser'!$E$22</definedName>
    <definedName name="kravg_exp_c">'Profil och Betygsgränser'!$E$21</definedName>
    <definedName name="kravg_exp_d">'Profil och Betygsgränser'!$E$20</definedName>
    <definedName name="kravg_exp_e">'Profil och Betygsgränser'!$E$19</definedName>
    <definedName name="max">'Fy2 förmågor alla nivåer'!$CQ$3</definedName>
    <definedName name="sum_a">'Fy2 förmågor alla nivåer'!$CT$3</definedName>
    <definedName name="sum_ac">'Fy2 förmågor alla nivåer'!$CU$3</definedName>
    <definedName name="sum_c">'Fy2 förmågor alla nivåer'!$CS$3</definedName>
    <definedName name="sum_e">'Fy2 förmågor alla nivåer'!$CR$3</definedName>
    <definedName name="summa">'Profil och Betygsgränser'!$L$3</definedName>
    <definedName name="_xlnm.Print_Titles" localSheetId="2">Provsammanställning!$2:$11</definedName>
    <definedName name="_xlnm.Print_Titles" localSheetId="5">Redigering!$1:$1</definedName>
  </definedNames>
  <calcPr calcId="191029"/>
</workbook>
</file>

<file path=xl/calcChain.xml><?xml version="1.0" encoding="utf-8"?>
<calcChain xmlns="http://schemas.openxmlformats.org/spreadsheetml/2006/main">
  <c r="CN12" i="54" l="1"/>
  <c r="BN6" i="55" s="1"/>
  <c r="C7" i="55"/>
  <c r="D7" i="55"/>
  <c r="C8" i="55"/>
  <c r="D8" i="55"/>
  <c r="C9" i="55"/>
  <c r="D9" i="55"/>
  <c r="C10" i="55"/>
  <c r="D10" i="55"/>
  <c r="C11" i="55"/>
  <c r="D11" i="55"/>
  <c r="C12" i="55"/>
  <c r="D12" i="55"/>
  <c r="C13" i="55"/>
  <c r="D13" i="55"/>
  <c r="C14" i="55"/>
  <c r="D14" i="55"/>
  <c r="C15" i="55"/>
  <c r="D15" i="55"/>
  <c r="C16" i="55"/>
  <c r="D16" i="55"/>
  <c r="C17" i="55"/>
  <c r="D17" i="55"/>
  <c r="C18" i="55"/>
  <c r="D18" i="55"/>
  <c r="C19" i="55"/>
  <c r="D19" i="55"/>
  <c r="C20" i="55"/>
  <c r="D20" i="55"/>
  <c r="C21" i="55"/>
  <c r="D21" i="55"/>
  <c r="C22" i="55"/>
  <c r="D22" i="55"/>
  <c r="C23" i="55"/>
  <c r="D23" i="55"/>
  <c r="C24" i="55"/>
  <c r="D24" i="55"/>
  <c r="C25" i="55"/>
  <c r="D25" i="55"/>
  <c r="C26" i="55"/>
  <c r="D26" i="55"/>
  <c r="C27" i="55"/>
  <c r="D27" i="55"/>
  <c r="C28" i="55"/>
  <c r="D28" i="55"/>
  <c r="C29" i="55"/>
  <c r="D29" i="55"/>
  <c r="C30" i="55"/>
  <c r="D30" i="55"/>
  <c r="C31" i="55"/>
  <c r="D31" i="55"/>
  <c r="C32" i="55"/>
  <c r="D32" i="55"/>
  <c r="C33" i="55"/>
  <c r="D33" i="55"/>
  <c r="C34" i="55"/>
  <c r="D34" i="55"/>
  <c r="C35" i="55"/>
  <c r="D35" i="55"/>
  <c r="C36" i="55"/>
  <c r="D36" i="55"/>
  <c r="C37" i="55"/>
  <c r="D37" i="55"/>
  <c r="C6" i="55"/>
  <c r="CN13" i="54"/>
  <c r="BN7" i="55" s="1"/>
  <c r="CO13" i="54"/>
  <c r="CN14" i="54"/>
  <c r="CO14" i="54"/>
  <c r="CN15" i="54"/>
  <c r="CO15" i="54"/>
  <c r="CN16" i="54"/>
  <c r="CO16" i="54"/>
  <c r="CN17" i="54"/>
  <c r="CO17" i="54"/>
  <c r="CN18" i="54"/>
  <c r="BN12" i="55" s="1"/>
  <c r="CO18" i="54"/>
  <c r="CN19" i="54"/>
  <c r="CO19" i="54"/>
  <c r="CN20" i="54"/>
  <c r="BN14" i="55" s="1"/>
  <c r="CO20" i="54"/>
  <c r="BO14" i="55" s="1"/>
  <c r="CN21" i="54"/>
  <c r="CO21" i="54"/>
  <c r="CN22" i="54"/>
  <c r="CO22" i="54"/>
  <c r="CN23" i="54"/>
  <c r="CO23" i="54"/>
  <c r="BO17" i="55"/>
  <c r="CN24" i="54"/>
  <c r="BN18" i="55" s="1"/>
  <c r="CO24" i="54"/>
  <c r="CN25" i="54"/>
  <c r="CO25" i="54"/>
  <c r="CN26" i="54"/>
  <c r="BN20" i="55" s="1"/>
  <c r="CO26" i="54"/>
  <c r="CN27" i="54"/>
  <c r="CO27" i="54"/>
  <c r="CN28" i="54"/>
  <c r="BN22" i="55" s="1"/>
  <c r="CO28" i="54"/>
  <c r="CN29" i="54"/>
  <c r="CO29" i="54"/>
  <c r="CN30" i="54"/>
  <c r="BN24" i="55" s="1"/>
  <c r="CO30" i="54"/>
  <c r="CN31" i="54"/>
  <c r="CO31" i="54"/>
  <c r="CN32" i="54"/>
  <c r="BN26" i="55" s="1"/>
  <c r="CO32" i="54"/>
  <c r="CN33" i="54"/>
  <c r="CO33" i="54"/>
  <c r="CN34" i="54"/>
  <c r="CO34" i="54"/>
  <c r="CN35" i="54"/>
  <c r="CO35" i="54"/>
  <c r="CN36" i="54"/>
  <c r="BN30" i="55" s="1"/>
  <c r="CO36" i="54"/>
  <c r="CN37" i="54"/>
  <c r="CO37" i="54"/>
  <c r="CN38" i="54"/>
  <c r="BN32" i="55" s="1"/>
  <c r="CO38" i="54"/>
  <c r="CN39" i="54"/>
  <c r="CO39" i="54"/>
  <c r="CN40" i="54"/>
  <c r="CL39" i="54" s="1"/>
  <c r="A33" i="55" s="1"/>
  <c r="CO40" i="54"/>
  <c r="CN41" i="54"/>
  <c r="BN35" i="55" s="1"/>
  <c r="CO41" i="54"/>
  <c r="CN42" i="54"/>
  <c r="CO42" i="54"/>
  <c r="CN43" i="54"/>
  <c r="CO43" i="54"/>
  <c r="D6" i="55"/>
  <c r="B7" i="55"/>
  <c r="E7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X7" i="55"/>
  <c r="Y7" i="55"/>
  <c r="Z7" i="55"/>
  <c r="AA7" i="55"/>
  <c r="AB7" i="55"/>
  <c r="AC7" i="55"/>
  <c r="AD7" i="55"/>
  <c r="AE7" i="55"/>
  <c r="AF7" i="55"/>
  <c r="AG7" i="55"/>
  <c r="AH7" i="55"/>
  <c r="AI7" i="55"/>
  <c r="AJ7" i="55"/>
  <c r="AK7" i="55"/>
  <c r="AL7" i="55"/>
  <c r="AM7" i="55"/>
  <c r="AN7" i="55"/>
  <c r="AO7" i="55"/>
  <c r="AP7" i="55"/>
  <c r="AQ7" i="55"/>
  <c r="AR7" i="55"/>
  <c r="AS7" i="55"/>
  <c r="AT7" i="55"/>
  <c r="AU7" i="55"/>
  <c r="AV7" i="55"/>
  <c r="AW7" i="55"/>
  <c r="AX7" i="55"/>
  <c r="AY7" i="55"/>
  <c r="AZ7" i="55"/>
  <c r="BA7" i="55"/>
  <c r="BB7" i="55"/>
  <c r="BC7" i="55"/>
  <c r="BD7" i="55"/>
  <c r="BE7" i="55"/>
  <c r="BF7" i="55"/>
  <c r="BG7" i="55"/>
  <c r="BH7" i="55"/>
  <c r="BI7" i="55"/>
  <c r="BJ7" i="55"/>
  <c r="BK7" i="55"/>
  <c r="BL7" i="55"/>
  <c r="BM7" i="55"/>
  <c r="B8" i="55"/>
  <c r="E8" i="55"/>
  <c r="F8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V8" i="55"/>
  <c r="W8" i="55"/>
  <c r="X8" i="55"/>
  <c r="Y8" i="55"/>
  <c r="Z8" i="55"/>
  <c r="AA8" i="55"/>
  <c r="AB8" i="55"/>
  <c r="AC8" i="55"/>
  <c r="AD8" i="55"/>
  <c r="AE8" i="55"/>
  <c r="AF8" i="55"/>
  <c r="AG8" i="55"/>
  <c r="AH8" i="55"/>
  <c r="AI8" i="55"/>
  <c r="AJ8" i="55"/>
  <c r="AK8" i="55"/>
  <c r="AL8" i="55"/>
  <c r="AM8" i="55"/>
  <c r="AN8" i="55"/>
  <c r="AO8" i="55"/>
  <c r="AP8" i="55"/>
  <c r="AQ8" i="55"/>
  <c r="AR8" i="55"/>
  <c r="AS8" i="55"/>
  <c r="AT8" i="55"/>
  <c r="AU8" i="55"/>
  <c r="AV8" i="55"/>
  <c r="AW8" i="55"/>
  <c r="AX8" i="55"/>
  <c r="AY8" i="55"/>
  <c r="AZ8" i="55"/>
  <c r="BA8" i="55"/>
  <c r="BB8" i="55"/>
  <c r="BC8" i="55"/>
  <c r="BD8" i="55"/>
  <c r="BE8" i="55"/>
  <c r="BF8" i="55"/>
  <c r="BG8" i="55"/>
  <c r="BH8" i="55"/>
  <c r="BI8" i="55"/>
  <c r="BJ8" i="55"/>
  <c r="BK8" i="55"/>
  <c r="BL8" i="55"/>
  <c r="BM8" i="55"/>
  <c r="B9" i="55"/>
  <c r="E9" i="55"/>
  <c r="F9" i="55"/>
  <c r="G9" i="55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V9" i="55"/>
  <c r="W9" i="55"/>
  <c r="X9" i="55"/>
  <c r="Y9" i="55"/>
  <c r="Z9" i="55"/>
  <c r="AA9" i="55"/>
  <c r="AB9" i="55"/>
  <c r="AC9" i="55"/>
  <c r="AD9" i="55"/>
  <c r="AE9" i="55"/>
  <c r="AF9" i="55"/>
  <c r="AG9" i="55"/>
  <c r="AH9" i="55"/>
  <c r="AI9" i="55"/>
  <c r="AJ9" i="55"/>
  <c r="AK9" i="55"/>
  <c r="AL9" i="55"/>
  <c r="AM9" i="55"/>
  <c r="AN9" i="55"/>
  <c r="AO9" i="55"/>
  <c r="AP9" i="55"/>
  <c r="AQ9" i="55"/>
  <c r="AR9" i="55"/>
  <c r="AS9" i="55"/>
  <c r="AT9" i="55"/>
  <c r="AU9" i="55"/>
  <c r="AV9" i="55"/>
  <c r="AW9" i="55"/>
  <c r="AX9" i="55"/>
  <c r="AY9" i="55"/>
  <c r="AZ9" i="55"/>
  <c r="BA9" i="55"/>
  <c r="BB9" i="55"/>
  <c r="BC9" i="55"/>
  <c r="BD9" i="55"/>
  <c r="BE9" i="55"/>
  <c r="BF9" i="55"/>
  <c r="BG9" i="55"/>
  <c r="BH9" i="55"/>
  <c r="BI9" i="55"/>
  <c r="BJ9" i="55"/>
  <c r="BK9" i="55"/>
  <c r="BL9" i="55"/>
  <c r="BM9" i="55"/>
  <c r="BN9" i="55"/>
  <c r="B10" i="55"/>
  <c r="E10" i="55"/>
  <c r="F10" i="55"/>
  <c r="G10" i="55"/>
  <c r="H10" i="55"/>
  <c r="I10" i="55"/>
  <c r="J10" i="55"/>
  <c r="K10" i="55"/>
  <c r="L10" i="55"/>
  <c r="M10" i="55"/>
  <c r="N10" i="55"/>
  <c r="O10" i="55"/>
  <c r="P10" i="55"/>
  <c r="Q10" i="55"/>
  <c r="R10" i="55"/>
  <c r="S10" i="55"/>
  <c r="T10" i="55"/>
  <c r="U10" i="55"/>
  <c r="V10" i="55"/>
  <c r="W10" i="55"/>
  <c r="X10" i="55"/>
  <c r="Y10" i="55"/>
  <c r="Z10" i="55"/>
  <c r="AA10" i="55"/>
  <c r="AB10" i="55"/>
  <c r="AC10" i="55"/>
  <c r="AD10" i="55"/>
  <c r="AE10" i="55"/>
  <c r="AF10" i="55"/>
  <c r="AG10" i="55"/>
  <c r="AH10" i="55"/>
  <c r="AI10" i="55"/>
  <c r="AJ10" i="55"/>
  <c r="AK10" i="55"/>
  <c r="AL10" i="55"/>
  <c r="AM10" i="55"/>
  <c r="AN10" i="55"/>
  <c r="AO10" i="55"/>
  <c r="AP10" i="55"/>
  <c r="AQ10" i="55"/>
  <c r="AR10" i="55"/>
  <c r="AS10" i="55"/>
  <c r="AT10" i="55"/>
  <c r="AU10" i="55"/>
  <c r="AV10" i="55"/>
  <c r="AW10" i="55"/>
  <c r="AX10" i="55"/>
  <c r="AY10" i="55"/>
  <c r="AZ10" i="55"/>
  <c r="BA10" i="55"/>
  <c r="BB10" i="55"/>
  <c r="BC10" i="55"/>
  <c r="BD10" i="55"/>
  <c r="BE10" i="55"/>
  <c r="BF10" i="55"/>
  <c r="BG10" i="55"/>
  <c r="BH10" i="55"/>
  <c r="BI10" i="55"/>
  <c r="BJ10" i="55"/>
  <c r="BK10" i="55"/>
  <c r="BL10" i="55"/>
  <c r="BM10" i="55"/>
  <c r="B11" i="55"/>
  <c r="E11" i="55"/>
  <c r="F11" i="55"/>
  <c r="G11" i="55"/>
  <c r="H11" i="55"/>
  <c r="I11" i="55"/>
  <c r="J11" i="55"/>
  <c r="K11" i="55"/>
  <c r="L11" i="55"/>
  <c r="M11" i="55"/>
  <c r="N11" i="55"/>
  <c r="O11" i="55"/>
  <c r="P11" i="55"/>
  <c r="Q11" i="55"/>
  <c r="R11" i="55"/>
  <c r="S11" i="55"/>
  <c r="T11" i="55"/>
  <c r="U11" i="55"/>
  <c r="V11" i="55"/>
  <c r="W11" i="55"/>
  <c r="X11" i="55"/>
  <c r="Y11" i="55"/>
  <c r="Z11" i="55"/>
  <c r="AA11" i="55"/>
  <c r="AB11" i="55"/>
  <c r="AC11" i="55"/>
  <c r="AD11" i="55"/>
  <c r="AE11" i="55"/>
  <c r="AF11" i="55"/>
  <c r="AG11" i="55"/>
  <c r="AH11" i="55"/>
  <c r="AI11" i="55"/>
  <c r="AJ11" i="55"/>
  <c r="AK11" i="55"/>
  <c r="AL11" i="55"/>
  <c r="AM11" i="55"/>
  <c r="AN11" i="55"/>
  <c r="AO11" i="55"/>
  <c r="AP11" i="55"/>
  <c r="AQ11" i="55"/>
  <c r="AR11" i="55"/>
  <c r="AS11" i="55"/>
  <c r="AT11" i="55"/>
  <c r="AU11" i="55"/>
  <c r="AV11" i="55"/>
  <c r="AW11" i="55"/>
  <c r="AX11" i="55"/>
  <c r="AY11" i="55"/>
  <c r="AZ11" i="55"/>
  <c r="BA11" i="55"/>
  <c r="BB11" i="55"/>
  <c r="BC11" i="55"/>
  <c r="BD11" i="55"/>
  <c r="BE11" i="55"/>
  <c r="BF11" i="55"/>
  <c r="BG11" i="55"/>
  <c r="BH11" i="55"/>
  <c r="BI11" i="55"/>
  <c r="BJ11" i="55"/>
  <c r="BK11" i="55"/>
  <c r="BL11" i="55"/>
  <c r="BM11" i="55"/>
  <c r="BN11" i="55"/>
  <c r="B12" i="55"/>
  <c r="E12" i="55"/>
  <c r="F12" i="55"/>
  <c r="G12" i="55"/>
  <c r="H12" i="55"/>
  <c r="I12" i="55"/>
  <c r="J12" i="55"/>
  <c r="K12" i="55"/>
  <c r="L12" i="55"/>
  <c r="M12" i="55"/>
  <c r="N12" i="55"/>
  <c r="O12" i="55"/>
  <c r="P12" i="55"/>
  <c r="Q12" i="55"/>
  <c r="R12" i="55"/>
  <c r="S12" i="55"/>
  <c r="T12" i="55"/>
  <c r="U12" i="55"/>
  <c r="V12" i="55"/>
  <c r="W12" i="55"/>
  <c r="X12" i="55"/>
  <c r="Y12" i="55"/>
  <c r="Z12" i="55"/>
  <c r="AA12" i="55"/>
  <c r="AB12" i="55"/>
  <c r="AC12" i="55"/>
  <c r="AD12" i="55"/>
  <c r="AE12" i="55"/>
  <c r="AF12" i="55"/>
  <c r="AG12" i="55"/>
  <c r="AH12" i="55"/>
  <c r="AI12" i="55"/>
  <c r="AJ12" i="55"/>
  <c r="AK12" i="55"/>
  <c r="AL12" i="55"/>
  <c r="AM12" i="55"/>
  <c r="AN12" i="55"/>
  <c r="AO12" i="55"/>
  <c r="AP12" i="55"/>
  <c r="AQ12" i="55"/>
  <c r="AR12" i="55"/>
  <c r="AS12" i="55"/>
  <c r="AT12" i="55"/>
  <c r="AU12" i="55"/>
  <c r="AV12" i="55"/>
  <c r="AW12" i="55"/>
  <c r="AX12" i="55"/>
  <c r="AY12" i="55"/>
  <c r="AZ12" i="55"/>
  <c r="BA12" i="55"/>
  <c r="BB12" i="55"/>
  <c r="BC12" i="55"/>
  <c r="BD12" i="55"/>
  <c r="BE12" i="55"/>
  <c r="BF12" i="55"/>
  <c r="BG12" i="55"/>
  <c r="BH12" i="55"/>
  <c r="BI12" i="55"/>
  <c r="BJ12" i="55"/>
  <c r="BK12" i="55"/>
  <c r="BL12" i="55"/>
  <c r="BM12" i="55"/>
  <c r="B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AA13" i="55"/>
  <c r="AB13" i="55"/>
  <c r="AC13" i="55"/>
  <c r="AD13" i="55"/>
  <c r="AE13" i="55"/>
  <c r="AF13" i="55"/>
  <c r="AG13" i="55"/>
  <c r="AH13" i="55"/>
  <c r="AI13" i="55"/>
  <c r="AJ13" i="55"/>
  <c r="AK13" i="55"/>
  <c r="AL13" i="55"/>
  <c r="AM13" i="55"/>
  <c r="AN13" i="55"/>
  <c r="AO13" i="55"/>
  <c r="AP13" i="55"/>
  <c r="AQ13" i="55"/>
  <c r="AR13" i="55"/>
  <c r="AS13" i="55"/>
  <c r="AT13" i="55"/>
  <c r="AU13" i="55"/>
  <c r="AV13" i="55"/>
  <c r="AW13" i="55"/>
  <c r="AX13" i="55"/>
  <c r="AY13" i="55"/>
  <c r="AZ13" i="55"/>
  <c r="BA13" i="55"/>
  <c r="BB13" i="55"/>
  <c r="BC13" i="55"/>
  <c r="BD13" i="55"/>
  <c r="BE13" i="55"/>
  <c r="BF13" i="55"/>
  <c r="BG13" i="55"/>
  <c r="BH13" i="55"/>
  <c r="BI13" i="55"/>
  <c r="BJ13" i="55"/>
  <c r="BK13" i="55"/>
  <c r="BL13" i="55"/>
  <c r="BM13" i="55"/>
  <c r="BN13" i="55"/>
  <c r="B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Q14" i="55"/>
  <c r="R14" i="55"/>
  <c r="S14" i="55"/>
  <c r="T14" i="55"/>
  <c r="U14" i="55"/>
  <c r="V14" i="55"/>
  <c r="W14" i="55"/>
  <c r="X14" i="55"/>
  <c r="Y14" i="55"/>
  <c r="Z14" i="55"/>
  <c r="AA14" i="55"/>
  <c r="AB14" i="55"/>
  <c r="AC14" i="55"/>
  <c r="AD14" i="55"/>
  <c r="AE14" i="55"/>
  <c r="AF14" i="55"/>
  <c r="AG14" i="55"/>
  <c r="AH14" i="55"/>
  <c r="AI14" i="55"/>
  <c r="AJ14" i="55"/>
  <c r="AK14" i="55"/>
  <c r="AL14" i="55"/>
  <c r="AM14" i="55"/>
  <c r="AN14" i="55"/>
  <c r="AO14" i="55"/>
  <c r="AP14" i="55"/>
  <c r="AQ14" i="55"/>
  <c r="AR14" i="55"/>
  <c r="AS14" i="55"/>
  <c r="AT14" i="55"/>
  <c r="AU14" i="55"/>
  <c r="AV14" i="55"/>
  <c r="AW14" i="55"/>
  <c r="AX14" i="55"/>
  <c r="AY14" i="55"/>
  <c r="AZ14" i="55"/>
  <c r="BA14" i="55"/>
  <c r="BB14" i="55"/>
  <c r="BC14" i="55"/>
  <c r="BD14" i="55"/>
  <c r="BE14" i="55"/>
  <c r="BF14" i="55"/>
  <c r="BG14" i="55"/>
  <c r="BH14" i="55"/>
  <c r="BI14" i="55"/>
  <c r="BJ14" i="55"/>
  <c r="BK14" i="55"/>
  <c r="BL14" i="55"/>
  <c r="BM14" i="55"/>
  <c r="B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AA15" i="55"/>
  <c r="AB15" i="55"/>
  <c r="AC15" i="55"/>
  <c r="AD15" i="55"/>
  <c r="AE15" i="55"/>
  <c r="AF15" i="55"/>
  <c r="AG15" i="55"/>
  <c r="AH15" i="55"/>
  <c r="AI15" i="55"/>
  <c r="AJ15" i="55"/>
  <c r="AK15" i="55"/>
  <c r="AL15" i="55"/>
  <c r="AM15" i="55"/>
  <c r="AN15" i="55"/>
  <c r="AO15" i="55"/>
  <c r="AP15" i="55"/>
  <c r="AQ15" i="55"/>
  <c r="AR15" i="55"/>
  <c r="AS15" i="55"/>
  <c r="AT15" i="55"/>
  <c r="AU15" i="55"/>
  <c r="AV15" i="55"/>
  <c r="AW15" i="55"/>
  <c r="AX15" i="55"/>
  <c r="AY15" i="55"/>
  <c r="AZ15" i="55"/>
  <c r="BA15" i="55"/>
  <c r="BB15" i="55"/>
  <c r="BC15" i="55"/>
  <c r="BD15" i="55"/>
  <c r="BE15" i="55"/>
  <c r="BF15" i="55"/>
  <c r="BG15" i="55"/>
  <c r="BH15" i="55"/>
  <c r="BI15" i="55"/>
  <c r="BJ15" i="55"/>
  <c r="BK15" i="55"/>
  <c r="BL15" i="55"/>
  <c r="BM15" i="55"/>
  <c r="BN15" i="55"/>
  <c r="B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AA16" i="55"/>
  <c r="AB16" i="55"/>
  <c r="AC16" i="55"/>
  <c r="AD16" i="55"/>
  <c r="AE16" i="55"/>
  <c r="AF16" i="55"/>
  <c r="AG16" i="55"/>
  <c r="AH16" i="55"/>
  <c r="AI16" i="55"/>
  <c r="AJ16" i="55"/>
  <c r="AK16" i="55"/>
  <c r="AL16" i="55"/>
  <c r="AM16" i="55"/>
  <c r="AN16" i="55"/>
  <c r="AO16" i="55"/>
  <c r="AP16" i="55"/>
  <c r="AQ16" i="55"/>
  <c r="AR16" i="55"/>
  <c r="AS16" i="55"/>
  <c r="AT16" i="55"/>
  <c r="AU16" i="55"/>
  <c r="AV16" i="55"/>
  <c r="AW16" i="55"/>
  <c r="AX16" i="55"/>
  <c r="AY16" i="55"/>
  <c r="AZ16" i="55"/>
  <c r="BA16" i="55"/>
  <c r="BB16" i="55"/>
  <c r="BC16" i="55"/>
  <c r="BD16" i="55"/>
  <c r="BE16" i="55"/>
  <c r="BF16" i="55"/>
  <c r="BG16" i="55"/>
  <c r="BH16" i="55"/>
  <c r="BI16" i="55"/>
  <c r="BJ16" i="55"/>
  <c r="BK16" i="55"/>
  <c r="BL16" i="55"/>
  <c r="BM16" i="55"/>
  <c r="BN16" i="55"/>
  <c r="B17" i="55"/>
  <c r="E17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AB17" i="55"/>
  <c r="AC17" i="55"/>
  <c r="AD17" i="55"/>
  <c r="AE17" i="55"/>
  <c r="AF17" i="55"/>
  <c r="AG17" i="55"/>
  <c r="AH17" i="55"/>
  <c r="AI17" i="55"/>
  <c r="AJ17" i="55"/>
  <c r="AK17" i="55"/>
  <c r="AL17" i="55"/>
  <c r="AM17" i="55"/>
  <c r="AN17" i="55"/>
  <c r="AO17" i="55"/>
  <c r="AP17" i="55"/>
  <c r="AQ17" i="55"/>
  <c r="AR17" i="55"/>
  <c r="AS17" i="55"/>
  <c r="AT17" i="55"/>
  <c r="AU17" i="55"/>
  <c r="AV17" i="55"/>
  <c r="AW17" i="55"/>
  <c r="AX17" i="55"/>
  <c r="AY17" i="55"/>
  <c r="AZ17" i="55"/>
  <c r="BA17" i="55"/>
  <c r="BB17" i="55"/>
  <c r="BC17" i="55"/>
  <c r="BD17" i="55"/>
  <c r="BE17" i="55"/>
  <c r="BF17" i="55"/>
  <c r="BG17" i="55"/>
  <c r="BH17" i="55"/>
  <c r="BI17" i="55"/>
  <c r="BJ17" i="55"/>
  <c r="BK17" i="55"/>
  <c r="BL17" i="55"/>
  <c r="BM17" i="55"/>
  <c r="BN17" i="55"/>
  <c r="B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AA18" i="55"/>
  <c r="AB18" i="55"/>
  <c r="AC18" i="55"/>
  <c r="AD18" i="55"/>
  <c r="AE18" i="55"/>
  <c r="AF18" i="55"/>
  <c r="AG18" i="55"/>
  <c r="AH18" i="55"/>
  <c r="AI18" i="55"/>
  <c r="AJ18" i="55"/>
  <c r="AK18" i="55"/>
  <c r="AL18" i="55"/>
  <c r="AM18" i="55"/>
  <c r="AN18" i="55"/>
  <c r="AO18" i="55"/>
  <c r="AP18" i="55"/>
  <c r="AQ18" i="55"/>
  <c r="AR18" i="55"/>
  <c r="AS18" i="55"/>
  <c r="AT18" i="55"/>
  <c r="AU18" i="55"/>
  <c r="AV18" i="55"/>
  <c r="AW18" i="55"/>
  <c r="AX18" i="55"/>
  <c r="AY18" i="55"/>
  <c r="AZ18" i="55"/>
  <c r="BA18" i="55"/>
  <c r="BB18" i="55"/>
  <c r="BC18" i="55"/>
  <c r="BD18" i="55"/>
  <c r="BE18" i="55"/>
  <c r="BF18" i="55"/>
  <c r="BG18" i="55"/>
  <c r="BH18" i="55"/>
  <c r="BI18" i="55"/>
  <c r="BJ18" i="55"/>
  <c r="BK18" i="55"/>
  <c r="BL18" i="55"/>
  <c r="BM18" i="55"/>
  <c r="BO18" i="55"/>
  <c r="B19" i="55"/>
  <c r="E19" i="55"/>
  <c r="F19" i="55"/>
  <c r="G19" i="55"/>
  <c r="H19" i="55"/>
  <c r="I19" i="55"/>
  <c r="J19" i="55"/>
  <c r="K19" i="55"/>
  <c r="L19" i="55"/>
  <c r="M19" i="55"/>
  <c r="N19" i="55"/>
  <c r="O19" i="55"/>
  <c r="P19" i="55"/>
  <c r="Q19" i="55"/>
  <c r="R19" i="55"/>
  <c r="S19" i="55"/>
  <c r="T19" i="55"/>
  <c r="U19" i="55"/>
  <c r="V19" i="55"/>
  <c r="W19" i="55"/>
  <c r="X19" i="55"/>
  <c r="Y19" i="55"/>
  <c r="Z19" i="55"/>
  <c r="AA19" i="55"/>
  <c r="AB19" i="55"/>
  <c r="AC19" i="55"/>
  <c r="AD19" i="55"/>
  <c r="AE19" i="55"/>
  <c r="AF19" i="55"/>
  <c r="AG19" i="55"/>
  <c r="AH19" i="55"/>
  <c r="AI19" i="55"/>
  <c r="AJ19" i="55"/>
  <c r="AK19" i="55"/>
  <c r="AL19" i="55"/>
  <c r="AM19" i="55"/>
  <c r="AN19" i="55"/>
  <c r="AO19" i="55"/>
  <c r="AP19" i="55"/>
  <c r="AQ19" i="55"/>
  <c r="AR19" i="55"/>
  <c r="AS19" i="55"/>
  <c r="AT19" i="55"/>
  <c r="AU19" i="55"/>
  <c r="AV19" i="55"/>
  <c r="AW19" i="55"/>
  <c r="AX19" i="55"/>
  <c r="AY19" i="55"/>
  <c r="AZ19" i="55"/>
  <c r="BA19" i="55"/>
  <c r="BB19" i="55"/>
  <c r="BC19" i="55"/>
  <c r="BD19" i="55"/>
  <c r="BE19" i="55"/>
  <c r="BF19" i="55"/>
  <c r="BG19" i="55"/>
  <c r="BH19" i="55"/>
  <c r="BI19" i="55"/>
  <c r="BJ19" i="55"/>
  <c r="BK19" i="55"/>
  <c r="BL19" i="55"/>
  <c r="BM19" i="55"/>
  <c r="BN19" i="55"/>
  <c r="B20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Q20" i="55"/>
  <c r="R20" i="55"/>
  <c r="S20" i="55"/>
  <c r="T20" i="55"/>
  <c r="U20" i="55"/>
  <c r="V20" i="55"/>
  <c r="W20" i="55"/>
  <c r="X20" i="55"/>
  <c r="Y20" i="55"/>
  <c r="Z20" i="55"/>
  <c r="AA20" i="55"/>
  <c r="AB20" i="55"/>
  <c r="AC20" i="55"/>
  <c r="AD20" i="55"/>
  <c r="AE20" i="55"/>
  <c r="AF20" i="55"/>
  <c r="AG20" i="55"/>
  <c r="AH20" i="55"/>
  <c r="AI20" i="55"/>
  <c r="AJ20" i="55"/>
  <c r="AK20" i="55"/>
  <c r="AL20" i="55"/>
  <c r="AM20" i="55"/>
  <c r="AN20" i="55"/>
  <c r="AO20" i="55"/>
  <c r="AP20" i="55"/>
  <c r="AQ20" i="55"/>
  <c r="AR20" i="55"/>
  <c r="AS20" i="55"/>
  <c r="AT20" i="55"/>
  <c r="AU20" i="55"/>
  <c r="AV20" i="55"/>
  <c r="AW20" i="55"/>
  <c r="AX20" i="55"/>
  <c r="AY20" i="55"/>
  <c r="AZ20" i="55"/>
  <c r="BA20" i="55"/>
  <c r="BB20" i="55"/>
  <c r="BC20" i="55"/>
  <c r="BD20" i="55"/>
  <c r="BE20" i="55"/>
  <c r="BF20" i="55"/>
  <c r="BG20" i="55"/>
  <c r="BH20" i="55"/>
  <c r="BI20" i="55"/>
  <c r="BJ20" i="55"/>
  <c r="BK20" i="55"/>
  <c r="BL20" i="55"/>
  <c r="BM20" i="55"/>
  <c r="BO20" i="55"/>
  <c r="B21" i="55"/>
  <c r="E21" i="55"/>
  <c r="F21" i="55"/>
  <c r="G21" i="55"/>
  <c r="H21" i="55"/>
  <c r="I21" i="55"/>
  <c r="J21" i="55"/>
  <c r="K21" i="55"/>
  <c r="L21" i="55"/>
  <c r="M21" i="55"/>
  <c r="N21" i="55"/>
  <c r="O21" i="55"/>
  <c r="P21" i="55"/>
  <c r="Q21" i="55"/>
  <c r="R21" i="55"/>
  <c r="S21" i="55"/>
  <c r="T21" i="55"/>
  <c r="U21" i="55"/>
  <c r="V21" i="55"/>
  <c r="W21" i="55"/>
  <c r="X21" i="55"/>
  <c r="Y21" i="55"/>
  <c r="Z21" i="55"/>
  <c r="AA21" i="55"/>
  <c r="AB21" i="55"/>
  <c r="AC21" i="55"/>
  <c r="AD21" i="55"/>
  <c r="AE21" i="55"/>
  <c r="AF21" i="55"/>
  <c r="AG21" i="55"/>
  <c r="AH21" i="55"/>
  <c r="AI21" i="55"/>
  <c r="AJ21" i="55"/>
  <c r="AK21" i="55"/>
  <c r="AL21" i="55"/>
  <c r="AM21" i="55"/>
  <c r="AN21" i="55"/>
  <c r="AO21" i="55"/>
  <c r="AP21" i="55"/>
  <c r="AQ21" i="55"/>
  <c r="AR21" i="55"/>
  <c r="AS21" i="55"/>
  <c r="AT21" i="55"/>
  <c r="AU21" i="55"/>
  <c r="AV21" i="55"/>
  <c r="AW21" i="55"/>
  <c r="AX21" i="55"/>
  <c r="AY21" i="55"/>
  <c r="AZ21" i="55"/>
  <c r="BA21" i="55"/>
  <c r="BB21" i="55"/>
  <c r="BC21" i="55"/>
  <c r="BD21" i="55"/>
  <c r="BE21" i="55"/>
  <c r="BF21" i="55"/>
  <c r="BG21" i="55"/>
  <c r="BH21" i="55"/>
  <c r="BI21" i="55"/>
  <c r="BJ21" i="55"/>
  <c r="BK21" i="55"/>
  <c r="BL21" i="55"/>
  <c r="BM21" i="55"/>
  <c r="BN21" i="55"/>
  <c r="B22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V22" i="55"/>
  <c r="W22" i="55"/>
  <c r="X22" i="55"/>
  <c r="Y22" i="55"/>
  <c r="Z22" i="55"/>
  <c r="AA22" i="55"/>
  <c r="AB22" i="55"/>
  <c r="AC22" i="55"/>
  <c r="AD22" i="55"/>
  <c r="AE22" i="55"/>
  <c r="AF22" i="55"/>
  <c r="AG22" i="55"/>
  <c r="AH22" i="55"/>
  <c r="AI22" i="55"/>
  <c r="AJ22" i="55"/>
  <c r="AK22" i="55"/>
  <c r="AL22" i="55"/>
  <c r="AM22" i="55"/>
  <c r="AN22" i="55"/>
  <c r="AO22" i="55"/>
  <c r="AP22" i="55"/>
  <c r="AQ22" i="55"/>
  <c r="AR22" i="55"/>
  <c r="AS22" i="55"/>
  <c r="AT22" i="55"/>
  <c r="AU22" i="55"/>
  <c r="AV22" i="55"/>
  <c r="AW22" i="55"/>
  <c r="AX22" i="55"/>
  <c r="AY22" i="55"/>
  <c r="AZ22" i="55"/>
  <c r="BA22" i="55"/>
  <c r="BB22" i="55"/>
  <c r="BC22" i="55"/>
  <c r="BD22" i="55"/>
  <c r="BE22" i="55"/>
  <c r="BF22" i="55"/>
  <c r="BG22" i="55"/>
  <c r="BH22" i="55"/>
  <c r="BI22" i="55"/>
  <c r="BJ22" i="55"/>
  <c r="BK22" i="55"/>
  <c r="BL22" i="55"/>
  <c r="BM22" i="55"/>
  <c r="B23" i="55"/>
  <c r="E23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V23" i="55"/>
  <c r="W23" i="55"/>
  <c r="X23" i="55"/>
  <c r="Y23" i="55"/>
  <c r="Z23" i="55"/>
  <c r="AA23" i="55"/>
  <c r="AB23" i="55"/>
  <c r="AC23" i="55"/>
  <c r="AD23" i="55"/>
  <c r="AE23" i="55"/>
  <c r="AF23" i="55"/>
  <c r="AG23" i="55"/>
  <c r="AH23" i="55"/>
  <c r="AI23" i="55"/>
  <c r="AJ23" i="55"/>
  <c r="AK23" i="55"/>
  <c r="AL23" i="55"/>
  <c r="AM23" i="55"/>
  <c r="AN23" i="55"/>
  <c r="AO23" i="55"/>
  <c r="AP23" i="55"/>
  <c r="AQ23" i="55"/>
  <c r="AR23" i="55"/>
  <c r="AS23" i="55"/>
  <c r="AT23" i="55"/>
  <c r="AU23" i="55"/>
  <c r="AV23" i="55"/>
  <c r="AW23" i="55"/>
  <c r="AX23" i="55"/>
  <c r="AY23" i="55"/>
  <c r="AZ23" i="55"/>
  <c r="BA23" i="55"/>
  <c r="BB23" i="55"/>
  <c r="BC23" i="55"/>
  <c r="BD23" i="55"/>
  <c r="BE23" i="55"/>
  <c r="BF23" i="55"/>
  <c r="BG23" i="55"/>
  <c r="BH23" i="55"/>
  <c r="BI23" i="55"/>
  <c r="BJ23" i="55"/>
  <c r="BK23" i="55"/>
  <c r="BL23" i="55"/>
  <c r="BM23" i="55"/>
  <c r="BN23" i="55"/>
  <c r="B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F24" i="55"/>
  <c r="AG24" i="55"/>
  <c r="AH24" i="55"/>
  <c r="AI24" i="55"/>
  <c r="AJ24" i="55"/>
  <c r="AK24" i="55"/>
  <c r="AL24" i="55"/>
  <c r="AM24" i="55"/>
  <c r="AN24" i="55"/>
  <c r="AO24" i="55"/>
  <c r="AP24" i="55"/>
  <c r="AQ24" i="55"/>
  <c r="AR24" i="55"/>
  <c r="AS24" i="55"/>
  <c r="AT24" i="55"/>
  <c r="AU24" i="55"/>
  <c r="AV24" i="55"/>
  <c r="AW24" i="55"/>
  <c r="AX24" i="55"/>
  <c r="AY24" i="55"/>
  <c r="AZ24" i="55"/>
  <c r="BA24" i="55"/>
  <c r="BB24" i="55"/>
  <c r="BC24" i="55"/>
  <c r="BD24" i="55"/>
  <c r="BE24" i="55"/>
  <c r="BF24" i="55"/>
  <c r="BG24" i="55"/>
  <c r="BH24" i="55"/>
  <c r="BI24" i="55"/>
  <c r="BJ24" i="55"/>
  <c r="BK24" i="55"/>
  <c r="BL24" i="55"/>
  <c r="BM24" i="55"/>
  <c r="BO24" i="55"/>
  <c r="B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AA25" i="55"/>
  <c r="AB25" i="55"/>
  <c r="AC25" i="55"/>
  <c r="AD25" i="55"/>
  <c r="AE25" i="55"/>
  <c r="AF25" i="55"/>
  <c r="AG25" i="55"/>
  <c r="AH25" i="55"/>
  <c r="AI25" i="55"/>
  <c r="AJ25" i="55"/>
  <c r="AK25" i="55"/>
  <c r="AL25" i="55"/>
  <c r="AM25" i="55"/>
  <c r="AN25" i="55"/>
  <c r="AO25" i="55"/>
  <c r="AP25" i="55"/>
  <c r="AQ25" i="55"/>
  <c r="AR25" i="55"/>
  <c r="AS25" i="55"/>
  <c r="AT25" i="55"/>
  <c r="AU25" i="55"/>
  <c r="AV25" i="55"/>
  <c r="AW25" i="55"/>
  <c r="AX25" i="55"/>
  <c r="AY25" i="55"/>
  <c r="AZ25" i="55"/>
  <c r="BA25" i="55"/>
  <c r="BB25" i="55"/>
  <c r="BC25" i="55"/>
  <c r="BD25" i="55"/>
  <c r="BE25" i="55"/>
  <c r="BF25" i="55"/>
  <c r="BG25" i="55"/>
  <c r="BH25" i="55"/>
  <c r="BI25" i="55"/>
  <c r="BJ25" i="55"/>
  <c r="BK25" i="55"/>
  <c r="BL25" i="55"/>
  <c r="BM25" i="55"/>
  <c r="BN25" i="55"/>
  <c r="B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AA26" i="55"/>
  <c r="AB26" i="55"/>
  <c r="AC26" i="55"/>
  <c r="AD26" i="55"/>
  <c r="AE26" i="55"/>
  <c r="AF26" i="55"/>
  <c r="AG26" i="55"/>
  <c r="AH26" i="55"/>
  <c r="AI26" i="55"/>
  <c r="AJ26" i="55"/>
  <c r="AK26" i="55"/>
  <c r="AL26" i="55"/>
  <c r="AM26" i="55"/>
  <c r="AN26" i="55"/>
  <c r="AO26" i="55"/>
  <c r="AP26" i="55"/>
  <c r="AQ26" i="55"/>
  <c r="AR26" i="55"/>
  <c r="AS26" i="55"/>
  <c r="AT26" i="55"/>
  <c r="AU26" i="55"/>
  <c r="AV26" i="55"/>
  <c r="AW26" i="55"/>
  <c r="AX26" i="55"/>
  <c r="AY26" i="55"/>
  <c r="AZ26" i="55"/>
  <c r="BA26" i="55"/>
  <c r="BB26" i="55"/>
  <c r="BC26" i="55"/>
  <c r="BD26" i="55"/>
  <c r="BE26" i="55"/>
  <c r="BF26" i="55"/>
  <c r="BG26" i="55"/>
  <c r="BH26" i="55"/>
  <c r="BI26" i="55"/>
  <c r="BJ26" i="55"/>
  <c r="BK26" i="55"/>
  <c r="BL26" i="55"/>
  <c r="BM26" i="55"/>
  <c r="B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F27" i="55"/>
  <c r="AG27" i="55"/>
  <c r="AH27" i="55"/>
  <c r="AI27" i="55"/>
  <c r="AJ27" i="55"/>
  <c r="AK27" i="55"/>
  <c r="AL27" i="55"/>
  <c r="AM27" i="55"/>
  <c r="AN27" i="55"/>
  <c r="AO27" i="55"/>
  <c r="AP27" i="55"/>
  <c r="AQ27" i="55"/>
  <c r="AR27" i="55"/>
  <c r="AS27" i="55"/>
  <c r="AT27" i="55"/>
  <c r="AU27" i="55"/>
  <c r="AV27" i="55"/>
  <c r="AW27" i="55"/>
  <c r="AX27" i="55"/>
  <c r="AY27" i="55"/>
  <c r="AZ27" i="55"/>
  <c r="BA27" i="55"/>
  <c r="BB27" i="55"/>
  <c r="BC27" i="55"/>
  <c r="BD27" i="55"/>
  <c r="BE27" i="55"/>
  <c r="BF27" i="55"/>
  <c r="BG27" i="55"/>
  <c r="BH27" i="55"/>
  <c r="BI27" i="55"/>
  <c r="BJ27" i="55"/>
  <c r="BK27" i="55"/>
  <c r="BL27" i="55"/>
  <c r="BM27" i="55"/>
  <c r="BN27" i="55"/>
  <c r="B28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Q28" i="55"/>
  <c r="R28" i="55"/>
  <c r="S28" i="55"/>
  <c r="T28" i="55"/>
  <c r="U28" i="55"/>
  <c r="V28" i="55"/>
  <c r="W28" i="55"/>
  <c r="X28" i="55"/>
  <c r="Y28" i="55"/>
  <c r="Z28" i="55"/>
  <c r="AA28" i="55"/>
  <c r="AB28" i="55"/>
  <c r="AC28" i="55"/>
  <c r="AD28" i="55"/>
  <c r="AE28" i="55"/>
  <c r="AF28" i="55"/>
  <c r="AG28" i="55"/>
  <c r="AH28" i="55"/>
  <c r="AI28" i="55"/>
  <c r="AJ28" i="55"/>
  <c r="AK28" i="55"/>
  <c r="AL28" i="55"/>
  <c r="AM28" i="55"/>
  <c r="AN28" i="55"/>
  <c r="AO28" i="55"/>
  <c r="AP28" i="55"/>
  <c r="AQ28" i="55"/>
  <c r="AR28" i="55"/>
  <c r="AS28" i="55"/>
  <c r="AT28" i="55"/>
  <c r="AU28" i="55"/>
  <c r="AV28" i="55"/>
  <c r="AW28" i="55"/>
  <c r="AX28" i="55"/>
  <c r="AY28" i="55"/>
  <c r="AZ28" i="55"/>
  <c r="BA28" i="55"/>
  <c r="BB28" i="55"/>
  <c r="BC28" i="55"/>
  <c r="BD28" i="55"/>
  <c r="BE28" i="55"/>
  <c r="BF28" i="55"/>
  <c r="BG28" i="55"/>
  <c r="BH28" i="55"/>
  <c r="BI28" i="55"/>
  <c r="BJ28" i="55"/>
  <c r="BK28" i="55"/>
  <c r="BL28" i="55"/>
  <c r="BM28" i="55"/>
  <c r="BN28" i="55"/>
  <c r="BO28" i="55"/>
  <c r="B29" i="55"/>
  <c r="E29" i="55"/>
  <c r="F29" i="55"/>
  <c r="G29" i="55"/>
  <c r="H29" i="55"/>
  <c r="I29" i="55"/>
  <c r="J29" i="55"/>
  <c r="K29" i="55"/>
  <c r="L29" i="55"/>
  <c r="M29" i="55"/>
  <c r="N29" i="55"/>
  <c r="O29" i="55"/>
  <c r="P29" i="55"/>
  <c r="Q29" i="55"/>
  <c r="R29" i="55"/>
  <c r="S29" i="55"/>
  <c r="T29" i="55"/>
  <c r="U29" i="55"/>
  <c r="V29" i="55"/>
  <c r="W29" i="55"/>
  <c r="X29" i="55"/>
  <c r="Y29" i="55"/>
  <c r="Z29" i="55"/>
  <c r="AA29" i="55"/>
  <c r="AB29" i="55"/>
  <c r="AC29" i="55"/>
  <c r="AD29" i="55"/>
  <c r="AE29" i="55"/>
  <c r="AF29" i="55"/>
  <c r="AG29" i="55"/>
  <c r="AH29" i="55"/>
  <c r="AI29" i="55"/>
  <c r="AJ29" i="55"/>
  <c r="AK29" i="55"/>
  <c r="AL29" i="55"/>
  <c r="AM29" i="55"/>
  <c r="AN29" i="55"/>
  <c r="AO29" i="55"/>
  <c r="AP29" i="55"/>
  <c r="AQ29" i="55"/>
  <c r="AR29" i="55"/>
  <c r="AS29" i="55"/>
  <c r="AT29" i="55"/>
  <c r="AU29" i="55"/>
  <c r="AV29" i="55"/>
  <c r="AW29" i="55"/>
  <c r="AX29" i="55"/>
  <c r="AY29" i="55"/>
  <c r="AZ29" i="55"/>
  <c r="BA29" i="55"/>
  <c r="BB29" i="55"/>
  <c r="BC29" i="55"/>
  <c r="BD29" i="55"/>
  <c r="BE29" i="55"/>
  <c r="BF29" i="55"/>
  <c r="BG29" i="55"/>
  <c r="BH29" i="55"/>
  <c r="BI29" i="55"/>
  <c r="BJ29" i="55"/>
  <c r="BK29" i="55"/>
  <c r="BL29" i="55"/>
  <c r="BM29" i="55"/>
  <c r="BN29" i="55"/>
  <c r="B30" i="55"/>
  <c r="E30" i="55"/>
  <c r="F30" i="55"/>
  <c r="G30" i="55"/>
  <c r="H30" i="55"/>
  <c r="I30" i="55"/>
  <c r="J30" i="55"/>
  <c r="K30" i="55"/>
  <c r="L30" i="55"/>
  <c r="M30" i="55"/>
  <c r="N30" i="55"/>
  <c r="O30" i="55"/>
  <c r="P30" i="55"/>
  <c r="Q30" i="55"/>
  <c r="R30" i="55"/>
  <c r="S30" i="55"/>
  <c r="T30" i="55"/>
  <c r="U30" i="55"/>
  <c r="V30" i="55"/>
  <c r="W30" i="55"/>
  <c r="X30" i="55"/>
  <c r="Y30" i="55"/>
  <c r="Z30" i="55"/>
  <c r="AA30" i="55"/>
  <c r="AB30" i="55"/>
  <c r="AC30" i="55"/>
  <c r="AD30" i="55"/>
  <c r="AE30" i="55"/>
  <c r="AF30" i="55"/>
  <c r="AG30" i="55"/>
  <c r="AH30" i="55"/>
  <c r="AI30" i="55"/>
  <c r="AJ30" i="55"/>
  <c r="AK30" i="55"/>
  <c r="AL30" i="55"/>
  <c r="AM30" i="55"/>
  <c r="AN30" i="55"/>
  <c r="AO30" i="55"/>
  <c r="AP30" i="55"/>
  <c r="AQ30" i="55"/>
  <c r="AR30" i="55"/>
  <c r="AS30" i="55"/>
  <c r="AT30" i="55"/>
  <c r="AU30" i="55"/>
  <c r="AV30" i="55"/>
  <c r="AW30" i="55"/>
  <c r="AX30" i="55"/>
  <c r="AY30" i="55"/>
  <c r="AZ30" i="55"/>
  <c r="BA30" i="55"/>
  <c r="BB30" i="55"/>
  <c r="BC30" i="55"/>
  <c r="BD30" i="55"/>
  <c r="BE30" i="55"/>
  <c r="BF30" i="55"/>
  <c r="BG30" i="55"/>
  <c r="BH30" i="55"/>
  <c r="BI30" i="55"/>
  <c r="BJ30" i="55"/>
  <c r="BK30" i="55"/>
  <c r="BL30" i="55"/>
  <c r="BM30" i="55"/>
  <c r="BO30" i="55"/>
  <c r="B31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V31" i="55"/>
  <c r="W31" i="55"/>
  <c r="X31" i="55"/>
  <c r="Y31" i="55"/>
  <c r="Z31" i="55"/>
  <c r="AA31" i="55"/>
  <c r="AB31" i="55"/>
  <c r="AC31" i="55"/>
  <c r="AD31" i="55"/>
  <c r="AE31" i="55"/>
  <c r="AF31" i="55"/>
  <c r="AG31" i="55"/>
  <c r="AH31" i="55"/>
  <c r="AI31" i="55"/>
  <c r="AJ31" i="55"/>
  <c r="AK31" i="55"/>
  <c r="AL31" i="55"/>
  <c r="AM31" i="55"/>
  <c r="AN31" i="55"/>
  <c r="AO31" i="55"/>
  <c r="AP31" i="55"/>
  <c r="AQ31" i="55"/>
  <c r="AR31" i="55"/>
  <c r="AS31" i="55"/>
  <c r="AT31" i="55"/>
  <c r="AU31" i="55"/>
  <c r="AV31" i="55"/>
  <c r="AW31" i="55"/>
  <c r="AX31" i="55"/>
  <c r="AY31" i="55"/>
  <c r="AZ31" i="55"/>
  <c r="BA31" i="55"/>
  <c r="BB31" i="55"/>
  <c r="BC31" i="55"/>
  <c r="BD31" i="55"/>
  <c r="BE31" i="55"/>
  <c r="BF31" i="55"/>
  <c r="BG31" i="55"/>
  <c r="BH31" i="55"/>
  <c r="BI31" i="55"/>
  <c r="BJ31" i="55"/>
  <c r="BK31" i="55"/>
  <c r="BL31" i="55"/>
  <c r="BM31" i="55"/>
  <c r="B32" i="55"/>
  <c r="E32" i="55"/>
  <c r="F32" i="55"/>
  <c r="G32" i="55"/>
  <c r="H32" i="55"/>
  <c r="I32" i="55"/>
  <c r="J32" i="55"/>
  <c r="K32" i="55"/>
  <c r="L32" i="55"/>
  <c r="M32" i="55"/>
  <c r="N32" i="55"/>
  <c r="O32" i="55"/>
  <c r="P32" i="55"/>
  <c r="Q32" i="55"/>
  <c r="R32" i="55"/>
  <c r="S32" i="55"/>
  <c r="T32" i="55"/>
  <c r="U32" i="55"/>
  <c r="V32" i="55"/>
  <c r="W32" i="55"/>
  <c r="X32" i="55"/>
  <c r="Y32" i="55"/>
  <c r="Z32" i="55"/>
  <c r="AA32" i="55"/>
  <c r="AB32" i="55"/>
  <c r="AC32" i="55"/>
  <c r="AD32" i="55"/>
  <c r="AE32" i="55"/>
  <c r="AF32" i="55"/>
  <c r="AG32" i="55"/>
  <c r="AH32" i="55"/>
  <c r="AI32" i="55"/>
  <c r="AJ32" i="55"/>
  <c r="AK32" i="55"/>
  <c r="AL32" i="55"/>
  <c r="AM32" i="55"/>
  <c r="AN32" i="55"/>
  <c r="AO32" i="55"/>
  <c r="AP32" i="55"/>
  <c r="AQ32" i="55"/>
  <c r="AR32" i="55"/>
  <c r="AS32" i="55"/>
  <c r="AT32" i="55"/>
  <c r="AU32" i="55"/>
  <c r="AV32" i="55"/>
  <c r="AW32" i="55"/>
  <c r="AX32" i="55"/>
  <c r="AY32" i="55"/>
  <c r="AZ32" i="55"/>
  <c r="BA32" i="55"/>
  <c r="BB32" i="55"/>
  <c r="BC32" i="55"/>
  <c r="BD32" i="55"/>
  <c r="BE32" i="55"/>
  <c r="BF32" i="55"/>
  <c r="BG32" i="55"/>
  <c r="BH32" i="55"/>
  <c r="BI32" i="55"/>
  <c r="BJ32" i="55"/>
  <c r="BK32" i="55"/>
  <c r="BL32" i="55"/>
  <c r="BM32" i="55"/>
  <c r="B33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V33" i="55"/>
  <c r="W33" i="55"/>
  <c r="X33" i="55"/>
  <c r="Y33" i="55"/>
  <c r="Z33" i="55"/>
  <c r="AA33" i="55"/>
  <c r="AB33" i="55"/>
  <c r="AC33" i="55"/>
  <c r="AD33" i="55"/>
  <c r="AE33" i="55"/>
  <c r="AF33" i="55"/>
  <c r="AG33" i="55"/>
  <c r="AH33" i="55"/>
  <c r="AI33" i="55"/>
  <c r="AJ33" i="55"/>
  <c r="AK33" i="55"/>
  <c r="AL33" i="55"/>
  <c r="AM33" i="55"/>
  <c r="AN33" i="55"/>
  <c r="AO33" i="55"/>
  <c r="AP33" i="55"/>
  <c r="AQ33" i="55"/>
  <c r="AR33" i="55"/>
  <c r="AS33" i="55"/>
  <c r="AT33" i="55"/>
  <c r="AU33" i="55"/>
  <c r="AV33" i="55"/>
  <c r="AW33" i="55"/>
  <c r="AX33" i="55"/>
  <c r="AY33" i="55"/>
  <c r="AZ33" i="55"/>
  <c r="BA33" i="55"/>
  <c r="BB33" i="55"/>
  <c r="BC33" i="55"/>
  <c r="BD33" i="55"/>
  <c r="BE33" i="55"/>
  <c r="BF33" i="55"/>
  <c r="BG33" i="55"/>
  <c r="BH33" i="55"/>
  <c r="BI33" i="55"/>
  <c r="BJ33" i="55"/>
  <c r="BK33" i="55"/>
  <c r="BL33" i="55"/>
  <c r="BM33" i="55"/>
  <c r="BN33" i="55"/>
  <c r="B34" i="55"/>
  <c r="E34" i="55"/>
  <c r="F34" i="55"/>
  <c r="G34" i="55"/>
  <c r="H34" i="55"/>
  <c r="I34" i="55"/>
  <c r="J34" i="55"/>
  <c r="K34" i="55"/>
  <c r="L34" i="55"/>
  <c r="M34" i="55"/>
  <c r="N34" i="55"/>
  <c r="O34" i="55"/>
  <c r="P34" i="55"/>
  <c r="Q34" i="55"/>
  <c r="R34" i="55"/>
  <c r="S34" i="55"/>
  <c r="T34" i="55"/>
  <c r="U34" i="55"/>
  <c r="V34" i="55"/>
  <c r="W34" i="55"/>
  <c r="X34" i="55"/>
  <c r="Y34" i="55"/>
  <c r="Z34" i="55"/>
  <c r="AA34" i="55"/>
  <c r="AB34" i="55"/>
  <c r="AC34" i="55"/>
  <c r="AD34" i="55"/>
  <c r="AE34" i="55"/>
  <c r="AF34" i="55"/>
  <c r="AG34" i="55"/>
  <c r="AH34" i="55"/>
  <c r="AI34" i="55"/>
  <c r="AJ34" i="55"/>
  <c r="AK34" i="55"/>
  <c r="AL34" i="55"/>
  <c r="AM34" i="55"/>
  <c r="AN34" i="55"/>
  <c r="AO34" i="55"/>
  <c r="AP34" i="55"/>
  <c r="AQ34" i="55"/>
  <c r="AR34" i="55"/>
  <c r="AS34" i="55"/>
  <c r="AT34" i="55"/>
  <c r="AU34" i="55"/>
  <c r="AV34" i="55"/>
  <c r="AW34" i="55"/>
  <c r="AX34" i="55"/>
  <c r="AY34" i="55"/>
  <c r="AZ34" i="55"/>
  <c r="BA34" i="55"/>
  <c r="BB34" i="55"/>
  <c r="BC34" i="55"/>
  <c r="BD34" i="55"/>
  <c r="BE34" i="55"/>
  <c r="BF34" i="55"/>
  <c r="BG34" i="55"/>
  <c r="BH34" i="55"/>
  <c r="BI34" i="55"/>
  <c r="BJ34" i="55"/>
  <c r="BK34" i="55"/>
  <c r="BL34" i="55"/>
  <c r="BM34" i="55"/>
  <c r="BO34" i="55"/>
  <c r="B35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S35" i="55"/>
  <c r="T35" i="55"/>
  <c r="U35" i="55"/>
  <c r="V35" i="55"/>
  <c r="W35" i="55"/>
  <c r="X35" i="55"/>
  <c r="Y35" i="55"/>
  <c r="Z35" i="55"/>
  <c r="AA35" i="55"/>
  <c r="AB35" i="55"/>
  <c r="AC35" i="55"/>
  <c r="AD35" i="55"/>
  <c r="AE35" i="55"/>
  <c r="AF35" i="55"/>
  <c r="AG35" i="55"/>
  <c r="AH35" i="55"/>
  <c r="AI35" i="55"/>
  <c r="AJ35" i="55"/>
  <c r="AK35" i="55"/>
  <c r="AL35" i="55"/>
  <c r="AM35" i="55"/>
  <c r="AN35" i="55"/>
  <c r="AO35" i="55"/>
  <c r="AP35" i="55"/>
  <c r="AQ35" i="55"/>
  <c r="AR35" i="55"/>
  <c r="AS35" i="55"/>
  <c r="AT35" i="55"/>
  <c r="AU35" i="55"/>
  <c r="AV35" i="55"/>
  <c r="AW35" i="55"/>
  <c r="AX35" i="55"/>
  <c r="AY35" i="55"/>
  <c r="AZ35" i="55"/>
  <c r="BA35" i="55"/>
  <c r="BB35" i="55"/>
  <c r="BC35" i="55"/>
  <c r="BD35" i="55"/>
  <c r="BE35" i="55"/>
  <c r="BF35" i="55"/>
  <c r="BG35" i="55"/>
  <c r="BH35" i="55"/>
  <c r="BI35" i="55"/>
  <c r="BJ35" i="55"/>
  <c r="BK35" i="55"/>
  <c r="BL35" i="55"/>
  <c r="BM35" i="55"/>
  <c r="BO35" i="55"/>
  <c r="B36" i="55"/>
  <c r="E36" i="55"/>
  <c r="F36" i="55"/>
  <c r="G36" i="55"/>
  <c r="H36" i="55"/>
  <c r="I36" i="55"/>
  <c r="J36" i="55"/>
  <c r="K36" i="55"/>
  <c r="L36" i="55"/>
  <c r="M36" i="55"/>
  <c r="N36" i="55"/>
  <c r="O36" i="55"/>
  <c r="P36" i="55"/>
  <c r="Q36" i="55"/>
  <c r="R36" i="55"/>
  <c r="S36" i="55"/>
  <c r="T36" i="55"/>
  <c r="U36" i="55"/>
  <c r="V36" i="55"/>
  <c r="W36" i="55"/>
  <c r="X36" i="55"/>
  <c r="Y36" i="55"/>
  <c r="Z36" i="55"/>
  <c r="AA36" i="55"/>
  <c r="AB36" i="55"/>
  <c r="AC36" i="55"/>
  <c r="AD36" i="55"/>
  <c r="AE36" i="55"/>
  <c r="AF36" i="55"/>
  <c r="AG36" i="55"/>
  <c r="AH36" i="55"/>
  <c r="AI36" i="55"/>
  <c r="AJ36" i="55"/>
  <c r="AK36" i="55"/>
  <c r="AL36" i="55"/>
  <c r="AM36" i="55"/>
  <c r="AN36" i="55"/>
  <c r="AO36" i="55"/>
  <c r="AP36" i="55"/>
  <c r="AQ36" i="55"/>
  <c r="AR36" i="55"/>
  <c r="AS36" i="55"/>
  <c r="AT36" i="55"/>
  <c r="AU36" i="55"/>
  <c r="AV36" i="55"/>
  <c r="AW36" i="55"/>
  <c r="AX36" i="55"/>
  <c r="AY36" i="55"/>
  <c r="AZ36" i="55"/>
  <c r="BA36" i="55"/>
  <c r="BB36" i="55"/>
  <c r="BC36" i="55"/>
  <c r="BD36" i="55"/>
  <c r="BE36" i="55"/>
  <c r="BF36" i="55"/>
  <c r="BG36" i="55"/>
  <c r="BH36" i="55"/>
  <c r="BI36" i="55"/>
  <c r="BJ36" i="55"/>
  <c r="BK36" i="55"/>
  <c r="BL36" i="55"/>
  <c r="BM36" i="55"/>
  <c r="B37" i="55"/>
  <c r="E37" i="55"/>
  <c r="F37" i="55"/>
  <c r="G37" i="55"/>
  <c r="H37" i="55"/>
  <c r="I37" i="55"/>
  <c r="J37" i="55"/>
  <c r="K37" i="55"/>
  <c r="L37" i="55"/>
  <c r="M37" i="55"/>
  <c r="N37" i="55"/>
  <c r="O37" i="55"/>
  <c r="P37" i="55"/>
  <c r="Q37" i="55"/>
  <c r="R37" i="55"/>
  <c r="S37" i="55"/>
  <c r="T37" i="55"/>
  <c r="U37" i="55"/>
  <c r="V37" i="55"/>
  <c r="W37" i="55"/>
  <c r="X37" i="55"/>
  <c r="Y37" i="55"/>
  <c r="Z37" i="55"/>
  <c r="AA37" i="55"/>
  <c r="AB37" i="55"/>
  <c r="AC37" i="55"/>
  <c r="AD37" i="55"/>
  <c r="AE37" i="55"/>
  <c r="AF37" i="55"/>
  <c r="AG37" i="55"/>
  <c r="AH37" i="55"/>
  <c r="AI37" i="55"/>
  <c r="AJ37" i="55"/>
  <c r="AK37" i="55"/>
  <c r="AL37" i="55"/>
  <c r="AM37" i="55"/>
  <c r="AN37" i="55"/>
  <c r="AO37" i="55"/>
  <c r="AP37" i="55"/>
  <c r="AQ37" i="55"/>
  <c r="AR37" i="55"/>
  <c r="AS37" i="55"/>
  <c r="AT37" i="55"/>
  <c r="AU37" i="55"/>
  <c r="AV37" i="55"/>
  <c r="AW37" i="55"/>
  <c r="AX37" i="55"/>
  <c r="AY37" i="55"/>
  <c r="AZ37" i="55"/>
  <c r="BA37" i="55"/>
  <c r="BB37" i="55"/>
  <c r="BC37" i="55"/>
  <c r="BD37" i="55"/>
  <c r="BE37" i="55"/>
  <c r="BF37" i="55"/>
  <c r="BG37" i="55"/>
  <c r="BH37" i="55"/>
  <c r="BI37" i="55"/>
  <c r="BJ37" i="55"/>
  <c r="BK37" i="55"/>
  <c r="BL37" i="55"/>
  <c r="BM37" i="55"/>
  <c r="BM6" i="55"/>
  <c r="F6" i="55"/>
  <c r="G6" i="55"/>
  <c r="H6" i="55"/>
  <c r="I6" i="55"/>
  <c r="J6" i="55"/>
  <c r="K6" i="55"/>
  <c r="L6" i="55"/>
  <c r="M6" i="55"/>
  <c r="N6" i="55"/>
  <c r="O6" i="55"/>
  <c r="P6" i="55"/>
  <c r="Q6" i="55"/>
  <c r="R6" i="55"/>
  <c r="S6" i="55"/>
  <c r="T6" i="55"/>
  <c r="U6" i="55"/>
  <c r="V6" i="55"/>
  <c r="W6" i="55"/>
  <c r="X6" i="55"/>
  <c r="Y6" i="55"/>
  <c r="Z6" i="55"/>
  <c r="AA6" i="55"/>
  <c r="AB6" i="55"/>
  <c r="AC6" i="55"/>
  <c r="AD6" i="55"/>
  <c r="AE6" i="55"/>
  <c r="AF6" i="55"/>
  <c r="AG6" i="55"/>
  <c r="AH6" i="55"/>
  <c r="AI6" i="55"/>
  <c r="AJ6" i="55"/>
  <c r="AK6" i="55"/>
  <c r="AL6" i="55"/>
  <c r="AM6" i="55"/>
  <c r="AN6" i="55"/>
  <c r="AO6" i="55"/>
  <c r="AP6" i="55"/>
  <c r="AQ6" i="55"/>
  <c r="AR6" i="55"/>
  <c r="AS6" i="55"/>
  <c r="AT6" i="55"/>
  <c r="AU6" i="55"/>
  <c r="AV6" i="55"/>
  <c r="AW6" i="55"/>
  <c r="AX6" i="55"/>
  <c r="AY6" i="55"/>
  <c r="AZ6" i="55"/>
  <c r="BA6" i="55"/>
  <c r="BB6" i="55"/>
  <c r="BC6" i="55"/>
  <c r="BD6" i="55"/>
  <c r="BE6" i="55"/>
  <c r="BF6" i="55"/>
  <c r="BG6" i="55"/>
  <c r="BH6" i="55"/>
  <c r="BI6" i="55"/>
  <c r="BJ6" i="55"/>
  <c r="BK6" i="55"/>
  <c r="BL6" i="55"/>
  <c r="BU4" i="55"/>
  <c r="BQ4" i="55"/>
  <c r="BR4" i="55"/>
  <c r="BS4" i="55"/>
  <c r="BP4" i="55"/>
  <c r="BO4" i="55"/>
  <c r="BN4" i="55"/>
  <c r="BM4" i="55"/>
  <c r="B6" i="55"/>
  <c r="E6" i="55"/>
  <c r="E3" i="54"/>
  <c r="F3" i="54"/>
  <c r="G3" i="54"/>
  <c r="H3" i="54"/>
  <c r="I3" i="54"/>
  <c r="J3" i="54"/>
  <c r="K3" i="54"/>
  <c r="L3" i="54"/>
  <c r="M3" i="54"/>
  <c r="N3" i="54"/>
  <c r="O3" i="54"/>
  <c r="P3" i="54"/>
  <c r="Q3" i="54"/>
  <c r="R3" i="54"/>
  <c r="S3" i="54"/>
  <c r="T3" i="54"/>
  <c r="U3" i="54"/>
  <c r="V3" i="54"/>
  <c r="W3" i="54"/>
  <c r="X3" i="54"/>
  <c r="Y3" i="54"/>
  <c r="Z3" i="54"/>
  <c r="AA3" i="54"/>
  <c r="AB3" i="54"/>
  <c r="AC3" i="54"/>
  <c r="AD3" i="54"/>
  <c r="AE3" i="54"/>
  <c r="AF3" i="54"/>
  <c r="AG3" i="54"/>
  <c r="AH3" i="54"/>
  <c r="AI3" i="54"/>
  <c r="AJ3" i="54"/>
  <c r="AK3" i="54"/>
  <c r="AL3" i="54"/>
  <c r="AM3" i="54"/>
  <c r="AN3" i="54"/>
  <c r="AO3" i="54"/>
  <c r="AP3" i="54"/>
  <c r="AQ3" i="54"/>
  <c r="AR3" i="54"/>
  <c r="AS3" i="54"/>
  <c r="AT3" i="54"/>
  <c r="AU3" i="54"/>
  <c r="AV3" i="54"/>
  <c r="AW3" i="54"/>
  <c r="AX3" i="54"/>
  <c r="AY3" i="54"/>
  <c r="AZ3" i="54"/>
  <c r="BA3" i="54"/>
  <c r="BB3" i="54"/>
  <c r="BC3" i="54"/>
  <c r="BD3" i="54"/>
  <c r="BE3" i="54"/>
  <c r="BF3" i="54"/>
  <c r="BG3" i="54"/>
  <c r="BH3" i="54"/>
  <c r="BI3" i="54"/>
  <c r="BJ3" i="54"/>
  <c r="BK3" i="54"/>
  <c r="BL3" i="54"/>
  <c r="BM3" i="54"/>
  <c r="BN3" i="54"/>
  <c r="BO3" i="54"/>
  <c r="BP3" i="54"/>
  <c r="BQ3" i="54"/>
  <c r="BR3" i="54"/>
  <c r="BS3" i="54"/>
  <c r="BT3" i="54"/>
  <c r="BU3" i="54"/>
  <c r="BV3" i="54"/>
  <c r="BW3" i="54"/>
  <c r="BX3" i="54"/>
  <c r="BY3" i="54"/>
  <c r="BZ3" i="54"/>
  <c r="CA3" i="54"/>
  <c r="CB3" i="54"/>
  <c r="CC3" i="54"/>
  <c r="CD3" i="54"/>
  <c r="CE3" i="54"/>
  <c r="CF3" i="54"/>
  <c r="CG3" i="54"/>
  <c r="CH3" i="54"/>
  <c r="CI3" i="54"/>
  <c r="CJ3" i="54"/>
  <c r="CW3" i="54"/>
  <c r="CX3" i="54"/>
  <c r="CY3" i="54"/>
  <c r="CZ3" i="54"/>
  <c r="DA3" i="54"/>
  <c r="E4" i="54"/>
  <c r="E4" i="55"/>
  <c r="F4" i="54"/>
  <c r="F4" i="55" s="1"/>
  <c r="G4" i="54"/>
  <c r="G4" i="55" s="1"/>
  <c r="H4" i="54"/>
  <c r="H4" i="55"/>
  <c r="I4" i="54"/>
  <c r="I4" i="55" s="1"/>
  <c r="J4" i="54"/>
  <c r="J4" i="55"/>
  <c r="K4" i="54"/>
  <c r="K4" i="55" s="1"/>
  <c r="L4" i="54"/>
  <c r="L4" i="55"/>
  <c r="M4" i="54"/>
  <c r="M4" i="55" s="1"/>
  <c r="N4" i="54"/>
  <c r="N4" i="55"/>
  <c r="O4" i="54"/>
  <c r="O4" i="55" s="1"/>
  <c r="P4" i="54"/>
  <c r="P4" i="55" s="1"/>
  <c r="Q4" i="54"/>
  <c r="Q4" i="55"/>
  <c r="R4" i="54"/>
  <c r="R4" i="55" s="1"/>
  <c r="S4" i="54"/>
  <c r="S4" i="55" s="1"/>
  <c r="T4" i="54"/>
  <c r="T4" i="55" s="1"/>
  <c r="U4" i="54"/>
  <c r="U4" i="55"/>
  <c r="V4" i="54"/>
  <c r="V4" i="55" s="1"/>
  <c r="W4" i="54"/>
  <c r="W4" i="55" s="1"/>
  <c r="X4" i="54"/>
  <c r="X4" i="55"/>
  <c r="Y4" i="54"/>
  <c r="Y4" i="55" s="1"/>
  <c r="Z4" i="54"/>
  <c r="Z4" i="55"/>
  <c r="AA4" i="54"/>
  <c r="AA4" i="55" s="1"/>
  <c r="AB4" i="54"/>
  <c r="AB4" i="55"/>
  <c r="AC4" i="54"/>
  <c r="AC4" i="55" s="1"/>
  <c r="AD4" i="54"/>
  <c r="AD4" i="55"/>
  <c r="AE4" i="54"/>
  <c r="AE4" i="55" s="1"/>
  <c r="AF4" i="54"/>
  <c r="AF4" i="55" s="1"/>
  <c r="AG4" i="54"/>
  <c r="AG4" i="55"/>
  <c r="AH4" i="54"/>
  <c r="AH4" i="55" s="1"/>
  <c r="AI4" i="54"/>
  <c r="AI4" i="55" s="1"/>
  <c r="AJ4" i="54"/>
  <c r="AJ4" i="55" s="1"/>
  <c r="AK4" i="54"/>
  <c r="AK4" i="55"/>
  <c r="AL4" i="54"/>
  <c r="AL4" i="55" s="1"/>
  <c r="AM4" i="54"/>
  <c r="AM4" i="55" s="1"/>
  <c r="AN4" i="54"/>
  <c r="AN4" i="55"/>
  <c r="AO4" i="54"/>
  <c r="AO4" i="55" s="1"/>
  <c r="AP4" i="54"/>
  <c r="AP4" i="55"/>
  <c r="AQ4" i="54"/>
  <c r="AQ4" i="55" s="1"/>
  <c r="AR4" i="54"/>
  <c r="AR4" i="55"/>
  <c r="AS4" i="54"/>
  <c r="AS4" i="55" s="1"/>
  <c r="AT4" i="54"/>
  <c r="AT4" i="55"/>
  <c r="AU4" i="54"/>
  <c r="AU4" i="55" s="1"/>
  <c r="AV4" i="54"/>
  <c r="AV4" i="55" s="1"/>
  <c r="AW4" i="54"/>
  <c r="AW4" i="55"/>
  <c r="AX4" i="54"/>
  <c r="AX4" i="55" s="1"/>
  <c r="AY4" i="54"/>
  <c r="AY4" i="55" s="1"/>
  <c r="AZ4" i="54"/>
  <c r="AZ4" i="55" s="1"/>
  <c r="BA4" i="54"/>
  <c r="BA4" i="55"/>
  <c r="BB4" i="54"/>
  <c r="BB4" i="55" s="1"/>
  <c r="BC4" i="54"/>
  <c r="BC4" i="55" s="1"/>
  <c r="BD4" i="54"/>
  <c r="BD4" i="55"/>
  <c r="BE4" i="54"/>
  <c r="BE4" i="55" s="1"/>
  <c r="BF4" i="54"/>
  <c r="BF4" i="55"/>
  <c r="BG4" i="54"/>
  <c r="BG4" i="55" s="1"/>
  <c r="BH4" i="54"/>
  <c r="BH4" i="55"/>
  <c r="BI4" i="54"/>
  <c r="BI4" i="55" s="1"/>
  <c r="BJ4" i="54"/>
  <c r="BJ4" i="55"/>
  <c r="BK4" i="54"/>
  <c r="BK4" i="55" s="1"/>
  <c r="BL4" i="54"/>
  <c r="BL4" i="55" s="1"/>
  <c r="BM4" i="54"/>
  <c r="BN4" i="54"/>
  <c r="BO4" i="54"/>
  <c r="BP4" i="54"/>
  <c r="BQ4" i="54"/>
  <c r="BR4" i="54"/>
  <c r="BS4" i="54"/>
  <c r="BT4" i="54"/>
  <c r="BU4" i="54"/>
  <c r="BV4" i="54"/>
  <c r="BW4" i="54"/>
  <c r="BX4" i="54"/>
  <c r="BY4" i="54"/>
  <c r="BZ4" i="54"/>
  <c r="CA4" i="54"/>
  <c r="CB4" i="54"/>
  <c r="CC4" i="54"/>
  <c r="CD4" i="54"/>
  <c r="CE4" i="54"/>
  <c r="CF4" i="54"/>
  <c r="CG4" i="54"/>
  <c r="CH4" i="54"/>
  <c r="CI4" i="54"/>
  <c r="CJ4" i="54"/>
  <c r="CX4" i="54"/>
  <c r="CY4" i="54"/>
  <c r="E5" i="54"/>
  <c r="F5" i="54"/>
  <c r="G5" i="54"/>
  <c r="H5" i="54"/>
  <c r="I5" i="54"/>
  <c r="J5" i="54"/>
  <c r="K5" i="54"/>
  <c r="L5" i="54"/>
  <c r="M5" i="54"/>
  <c r="N5" i="54"/>
  <c r="O5" i="54"/>
  <c r="P5" i="54"/>
  <c r="Q5" i="54"/>
  <c r="R5" i="54"/>
  <c r="S5" i="54"/>
  <c r="T5" i="54"/>
  <c r="U5" i="54"/>
  <c r="V5" i="54"/>
  <c r="W5" i="54"/>
  <c r="X5" i="54"/>
  <c r="Y5" i="54"/>
  <c r="Z5" i="54"/>
  <c r="AA5" i="54"/>
  <c r="AB5" i="54"/>
  <c r="AC5" i="54"/>
  <c r="AD5" i="54"/>
  <c r="AE5" i="54"/>
  <c r="AF5" i="54"/>
  <c r="AG5" i="54"/>
  <c r="AH5" i="54"/>
  <c r="AI5" i="54"/>
  <c r="AJ5" i="54"/>
  <c r="AK5" i="54"/>
  <c r="AL5" i="54"/>
  <c r="AM5" i="54"/>
  <c r="AN5" i="54"/>
  <c r="AO5" i="54"/>
  <c r="AP5" i="54"/>
  <c r="AQ5" i="54"/>
  <c r="AR5" i="54"/>
  <c r="AS5" i="54"/>
  <c r="AT5" i="54"/>
  <c r="AU5" i="54"/>
  <c r="AV5" i="54"/>
  <c r="AW5" i="54"/>
  <c r="AX5" i="54"/>
  <c r="AY5" i="54"/>
  <c r="AZ5" i="54"/>
  <c r="BA5" i="54"/>
  <c r="BB5" i="54"/>
  <c r="BC5" i="54"/>
  <c r="BD5" i="54"/>
  <c r="BE5" i="54"/>
  <c r="BF5" i="54"/>
  <c r="BG5" i="54"/>
  <c r="BH5" i="54"/>
  <c r="BI5" i="54"/>
  <c r="BJ5" i="54"/>
  <c r="BK5" i="54"/>
  <c r="BL5" i="54"/>
  <c r="BM5" i="54"/>
  <c r="BN5" i="54"/>
  <c r="BO5" i="54"/>
  <c r="BP5" i="54"/>
  <c r="BQ5" i="54"/>
  <c r="BR5" i="54"/>
  <c r="BS5" i="54"/>
  <c r="BT5" i="54"/>
  <c r="BU5" i="54"/>
  <c r="BV5" i="54"/>
  <c r="BW5" i="54"/>
  <c r="BX5" i="54"/>
  <c r="BY5" i="54"/>
  <c r="BZ5" i="54"/>
  <c r="CA5" i="54"/>
  <c r="CB5" i="54"/>
  <c r="CC5" i="54"/>
  <c r="CD5" i="54"/>
  <c r="CE5" i="54"/>
  <c r="CF5" i="54"/>
  <c r="CG5" i="54"/>
  <c r="CH5" i="54"/>
  <c r="CI5" i="54"/>
  <c r="CJ5" i="54"/>
  <c r="CZ5" i="54"/>
  <c r="DA5" i="54"/>
  <c r="E6" i="54"/>
  <c r="F6" i="54"/>
  <c r="G6" i="54"/>
  <c r="H6" i="54"/>
  <c r="I6" i="54"/>
  <c r="J6" i="54"/>
  <c r="K6" i="54"/>
  <c r="L6" i="54"/>
  <c r="M6" i="54"/>
  <c r="N6" i="54"/>
  <c r="O6" i="54"/>
  <c r="P6" i="54"/>
  <c r="Q6" i="54"/>
  <c r="R6" i="54"/>
  <c r="S6" i="54"/>
  <c r="T6" i="54"/>
  <c r="U6" i="54"/>
  <c r="V6" i="54"/>
  <c r="W6" i="54"/>
  <c r="X6" i="54"/>
  <c r="Y6" i="54"/>
  <c r="Z6" i="54"/>
  <c r="AA6" i="54"/>
  <c r="AB6" i="54"/>
  <c r="AC6" i="54"/>
  <c r="AD6" i="54"/>
  <c r="AE6" i="54"/>
  <c r="AF6" i="54"/>
  <c r="AG6" i="54"/>
  <c r="AH6" i="54"/>
  <c r="AI6" i="54"/>
  <c r="AJ6" i="54"/>
  <c r="AK6" i="54"/>
  <c r="AL6" i="54"/>
  <c r="AM6" i="54"/>
  <c r="AN6" i="54"/>
  <c r="AO6" i="54"/>
  <c r="AP6" i="54"/>
  <c r="AQ6" i="54"/>
  <c r="AR6" i="54"/>
  <c r="AS6" i="54"/>
  <c r="AT6" i="54"/>
  <c r="AU6" i="54"/>
  <c r="AV6" i="54"/>
  <c r="AW6" i="54"/>
  <c r="AX6" i="54"/>
  <c r="AY6" i="54"/>
  <c r="AZ6" i="54"/>
  <c r="BA6" i="54"/>
  <c r="BB6" i="54"/>
  <c r="BC6" i="54"/>
  <c r="BD6" i="54"/>
  <c r="BE6" i="54"/>
  <c r="BF6" i="54"/>
  <c r="BG6" i="54"/>
  <c r="BH6" i="54"/>
  <c r="BI6" i="54"/>
  <c r="BJ6" i="54"/>
  <c r="BK6" i="54"/>
  <c r="BL6" i="54"/>
  <c r="BM6" i="54"/>
  <c r="BN6" i="54"/>
  <c r="BO6" i="54"/>
  <c r="BP6" i="54"/>
  <c r="BQ6" i="54"/>
  <c r="BR6" i="54"/>
  <c r="BS6" i="54"/>
  <c r="BT6" i="54"/>
  <c r="BU6" i="54"/>
  <c r="BV6" i="54"/>
  <c r="BW6" i="54"/>
  <c r="BX6" i="54"/>
  <c r="BY6" i="54"/>
  <c r="BZ6" i="54"/>
  <c r="CA6" i="54"/>
  <c r="CB6" i="54"/>
  <c r="CC6" i="54"/>
  <c r="CD6" i="54"/>
  <c r="CE6" i="54"/>
  <c r="CF6" i="54"/>
  <c r="CG6" i="54"/>
  <c r="CH6" i="54"/>
  <c r="CI6" i="54"/>
  <c r="CJ6" i="54"/>
  <c r="E7" i="54"/>
  <c r="F7" i="54"/>
  <c r="G7" i="54"/>
  <c r="H7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X7" i="54"/>
  <c r="Y7" i="54"/>
  <c r="Z7" i="54"/>
  <c r="AA7" i="54"/>
  <c r="AB7" i="54"/>
  <c r="AC7" i="54"/>
  <c r="AD7" i="54"/>
  <c r="AE7" i="54"/>
  <c r="AF7" i="54"/>
  <c r="AG7" i="54"/>
  <c r="AH7" i="54"/>
  <c r="AI7" i="54"/>
  <c r="AJ7" i="54"/>
  <c r="AK7" i="54"/>
  <c r="AL7" i="54"/>
  <c r="AM7" i="54"/>
  <c r="AN7" i="54"/>
  <c r="AO7" i="54"/>
  <c r="AP7" i="54"/>
  <c r="AQ7" i="54"/>
  <c r="AR7" i="54"/>
  <c r="AS7" i="54"/>
  <c r="AT7" i="54"/>
  <c r="AU7" i="54"/>
  <c r="AV7" i="54"/>
  <c r="AW7" i="54"/>
  <c r="AX7" i="54"/>
  <c r="AY7" i="54"/>
  <c r="AZ7" i="54"/>
  <c r="BA7" i="54"/>
  <c r="BB7" i="54"/>
  <c r="BC7" i="54"/>
  <c r="BD7" i="54"/>
  <c r="BE7" i="54"/>
  <c r="BF7" i="54"/>
  <c r="BG7" i="54"/>
  <c r="BH7" i="54"/>
  <c r="BI7" i="54"/>
  <c r="BJ7" i="54"/>
  <c r="BK7" i="54"/>
  <c r="BL7" i="54"/>
  <c r="BM7" i="54"/>
  <c r="BN7" i="54"/>
  <c r="BO7" i="54"/>
  <c r="BP7" i="54"/>
  <c r="BQ7" i="54"/>
  <c r="BR7" i="54"/>
  <c r="BS7" i="54"/>
  <c r="BT7" i="54"/>
  <c r="BU7" i="54"/>
  <c r="BV7" i="54"/>
  <c r="BW7" i="54"/>
  <c r="BX7" i="54"/>
  <c r="BY7" i="54"/>
  <c r="BZ7" i="54"/>
  <c r="CA7" i="54"/>
  <c r="CB7" i="54"/>
  <c r="CC7" i="54"/>
  <c r="CD7" i="54"/>
  <c r="CE7" i="54"/>
  <c r="CF7" i="54"/>
  <c r="CG7" i="54"/>
  <c r="CH7" i="54"/>
  <c r="CI7" i="54"/>
  <c r="CJ7" i="54"/>
  <c r="CW7" i="54"/>
  <c r="E8" i="54"/>
  <c r="F8" i="54"/>
  <c r="G8" i="54"/>
  <c r="H8" i="54"/>
  <c r="I8" i="54"/>
  <c r="J8" i="54"/>
  <c r="K8" i="54"/>
  <c r="L8" i="54"/>
  <c r="M8" i="54"/>
  <c r="N8" i="54"/>
  <c r="N10" i="54" s="1"/>
  <c r="O8" i="54"/>
  <c r="P8" i="54"/>
  <c r="Q8" i="54"/>
  <c r="R8" i="54"/>
  <c r="S8" i="54"/>
  <c r="T8" i="54"/>
  <c r="U8" i="54"/>
  <c r="V8" i="54"/>
  <c r="V10" i="54" s="1"/>
  <c r="W8" i="54"/>
  <c r="X8" i="54"/>
  <c r="Y8" i="54"/>
  <c r="Z8" i="54"/>
  <c r="Z10" i="54" s="1"/>
  <c r="AA8" i="54"/>
  <c r="AB8" i="54"/>
  <c r="AC8" i="54"/>
  <c r="AD8" i="54"/>
  <c r="AE8" i="54"/>
  <c r="AF8" i="54"/>
  <c r="AG8" i="54"/>
  <c r="AG10" i="54" s="1"/>
  <c r="AH8" i="54"/>
  <c r="AI8" i="54"/>
  <c r="AJ8" i="54"/>
  <c r="AK8" i="54"/>
  <c r="AL8" i="54"/>
  <c r="AM8" i="54"/>
  <c r="AN8" i="54"/>
  <c r="AO8" i="54"/>
  <c r="AP8" i="54"/>
  <c r="AP10" i="54" s="1"/>
  <c r="AQ8" i="54"/>
  <c r="AR8" i="54"/>
  <c r="AR10" i="54" s="1"/>
  <c r="AS8" i="54"/>
  <c r="AS10" i="54" s="1"/>
  <c r="AT8" i="54"/>
  <c r="AU8" i="54"/>
  <c r="AV8" i="54"/>
  <c r="AW8" i="54"/>
  <c r="AW10" i="54" s="1"/>
  <c r="AX8" i="54"/>
  <c r="AY8" i="54"/>
  <c r="AZ8" i="54"/>
  <c r="BA8" i="54"/>
  <c r="BA10" i="54"/>
  <c r="BB8" i="54"/>
  <c r="BC8" i="54"/>
  <c r="BD8" i="54"/>
  <c r="BE8" i="54"/>
  <c r="BF8" i="54"/>
  <c r="BG8" i="54"/>
  <c r="BH8" i="54"/>
  <c r="BI8" i="54"/>
  <c r="BJ8" i="54"/>
  <c r="BJ10" i="54" s="1"/>
  <c r="BK8" i="54"/>
  <c r="BL8" i="54"/>
  <c r="BM8" i="54"/>
  <c r="BM10" i="54" s="1"/>
  <c r="BN8" i="54"/>
  <c r="BN10" i="54" s="1"/>
  <c r="BO8" i="54"/>
  <c r="BP8" i="54"/>
  <c r="BQ8" i="54"/>
  <c r="BR8" i="54"/>
  <c r="BS8" i="54"/>
  <c r="BS10" i="54" s="1"/>
  <c r="BT8" i="54"/>
  <c r="BU8" i="54"/>
  <c r="BV8" i="54"/>
  <c r="BW8" i="54"/>
  <c r="BW10" i="54" s="1"/>
  <c r="BX8" i="54"/>
  <c r="BY8" i="54"/>
  <c r="BZ8" i="54"/>
  <c r="CA8" i="54"/>
  <c r="CB8" i="54"/>
  <c r="CB10" i="54" s="1"/>
  <c r="CC8" i="54"/>
  <c r="CD8" i="54"/>
  <c r="CE8" i="54"/>
  <c r="CF8" i="54"/>
  <c r="CF10" i="54" s="1"/>
  <c r="CG8" i="54"/>
  <c r="CG10" i="54" s="1"/>
  <c r="CH8" i="54"/>
  <c r="CI8" i="54"/>
  <c r="CJ8" i="54"/>
  <c r="E9" i="54"/>
  <c r="F9" i="54"/>
  <c r="G9" i="54"/>
  <c r="H9" i="54"/>
  <c r="H10" i="54" s="1"/>
  <c r="I9" i="54"/>
  <c r="J9" i="54"/>
  <c r="K9" i="54"/>
  <c r="L9" i="54"/>
  <c r="M9" i="54"/>
  <c r="N9" i="54"/>
  <c r="O9" i="54"/>
  <c r="P9" i="54"/>
  <c r="Q9" i="54"/>
  <c r="R9" i="54"/>
  <c r="S9" i="54"/>
  <c r="T9" i="54"/>
  <c r="U9" i="54"/>
  <c r="V9" i="54"/>
  <c r="W9" i="54"/>
  <c r="W10" i="54" s="1"/>
  <c r="X9" i="54"/>
  <c r="Y9" i="54"/>
  <c r="Z9" i="54"/>
  <c r="AA9" i="54"/>
  <c r="AB9" i="54"/>
  <c r="AC9" i="54"/>
  <c r="AD9" i="54"/>
  <c r="AE9" i="54"/>
  <c r="AE10" i="54" s="1"/>
  <c r="AF9" i="54"/>
  <c r="AG9" i="54"/>
  <c r="AH9" i="54"/>
  <c r="AI9" i="54"/>
  <c r="AI10" i="54" s="1"/>
  <c r="AJ9" i="54"/>
  <c r="AK9" i="54"/>
  <c r="AL9" i="54"/>
  <c r="AM9" i="54"/>
  <c r="AN9" i="54"/>
  <c r="AO9" i="54"/>
  <c r="AP9" i="54"/>
  <c r="AQ9" i="54"/>
  <c r="AR9" i="54"/>
  <c r="AS9" i="54"/>
  <c r="AT9" i="54"/>
  <c r="AU9" i="54"/>
  <c r="AV9" i="54"/>
  <c r="AW9" i="54"/>
  <c r="AX9" i="54"/>
  <c r="AY9" i="54"/>
  <c r="AZ9" i="54"/>
  <c r="AZ10" i="54" s="1"/>
  <c r="BA9" i="54"/>
  <c r="BB9" i="54"/>
  <c r="BC9" i="54"/>
  <c r="BD9" i="54"/>
  <c r="BE9" i="54"/>
  <c r="BF9" i="54"/>
  <c r="BG9" i="54"/>
  <c r="BH9" i="54"/>
  <c r="BI9" i="54"/>
  <c r="BJ9" i="54"/>
  <c r="BK9" i="54"/>
  <c r="BK10" i="54" s="1"/>
  <c r="BL9" i="54"/>
  <c r="BM9" i="54"/>
  <c r="BN9" i="54"/>
  <c r="BO9" i="54"/>
  <c r="BO10" i="54" s="1"/>
  <c r="BP9" i="54"/>
  <c r="BQ9" i="54"/>
  <c r="BR9" i="54"/>
  <c r="BR10" i="54"/>
  <c r="BS9" i="54"/>
  <c r="BT9" i="54"/>
  <c r="BU9" i="54"/>
  <c r="BV9" i="54"/>
  <c r="BW9" i="54"/>
  <c r="BX9" i="54"/>
  <c r="BY9" i="54"/>
  <c r="BZ9" i="54"/>
  <c r="BZ10" i="54" s="1"/>
  <c r="CA9" i="54"/>
  <c r="CB9" i="54"/>
  <c r="CC9" i="54"/>
  <c r="CC10" i="54" s="1"/>
  <c r="CD9" i="54"/>
  <c r="CE9" i="54"/>
  <c r="CE10" i="54" s="1"/>
  <c r="CF9" i="54"/>
  <c r="CG9" i="54"/>
  <c r="CH9" i="54"/>
  <c r="CI9" i="54"/>
  <c r="CJ9" i="54"/>
  <c r="E11" i="54"/>
  <c r="F11" i="54"/>
  <c r="G11" i="54"/>
  <c r="H11" i="54"/>
  <c r="I11" i="54"/>
  <c r="J11" i="54"/>
  <c r="K11" i="54"/>
  <c r="L11" i="54"/>
  <c r="M11" i="54"/>
  <c r="N11" i="54"/>
  <c r="O11" i="54"/>
  <c r="P11" i="54"/>
  <c r="Q11" i="54"/>
  <c r="R11" i="54"/>
  <c r="S11" i="54"/>
  <c r="T11" i="54"/>
  <c r="U11" i="54"/>
  <c r="V11" i="54"/>
  <c r="W11" i="54"/>
  <c r="X11" i="54"/>
  <c r="Y11" i="54"/>
  <c r="Z11" i="54"/>
  <c r="AA11" i="54"/>
  <c r="AB11" i="54"/>
  <c r="AC11" i="54"/>
  <c r="AD11" i="54"/>
  <c r="AE11" i="54"/>
  <c r="AF11" i="54"/>
  <c r="AG11" i="54"/>
  <c r="AH11" i="54"/>
  <c r="AI11" i="54"/>
  <c r="AJ11" i="54"/>
  <c r="AK11" i="54"/>
  <c r="AL11" i="54"/>
  <c r="AM11" i="54"/>
  <c r="AN11" i="54"/>
  <c r="AO11" i="54"/>
  <c r="AP11" i="54"/>
  <c r="AQ11" i="54"/>
  <c r="AR11" i="54"/>
  <c r="AS11" i="54"/>
  <c r="AT11" i="54"/>
  <c r="AU11" i="54"/>
  <c r="AV11" i="54"/>
  <c r="AW11" i="54"/>
  <c r="AX11" i="54"/>
  <c r="AY11" i="54"/>
  <c r="AZ11" i="54"/>
  <c r="BA11" i="54"/>
  <c r="BB11" i="54"/>
  <c r="BC11" i="54"/>
  <c r="BD11" i="54"/>
  <c r="BE11" i="54"/>
  <c r="BF11" i="54"/>
  <c r="BG11" i="54"/>
  <c r="BH11" i="54"/>
  <c r="BI11" i="54"/>
  <c r="BJ11" i="54"/>
  <c r="BK11" i="54"/>
  <c r="BL11" i="54"/>
  <c r="BM11" i="54"/>
  <c r="BN11" i="54"/>
  <c r="BO11" i="54"/>
  <c r="BP11" i="54"/>
  <c r="BQ11" i="54"/>
  <c r="BR11" i="54"/>
  <c r="BS11" i="54"/>
  <c r="BT11" i="54"/>
  <c r="BU11" i="54"/>
  <c r="BV11" i="54"/>
  <c r="BW11" i="54"/>
  <c r="BX11" i="54"/>
  <c r="BY11" i="54"/>
  <c r="BZ11" i="54"/>
  <c r="CA11" i="54"/>
  <c r="CB11" i="54"/>
  <c r="CC11" i="54"/>
  <c r="CD11" i="54"/>
  <c r="CE11" i="54"/>
  <c r="CF11" i="54"/>
  <c r="CG11" i="54"/>
  <c r="CH11" i="54"/>
  <c r="CI11" i="54"/>
  <c r="CJ11" i="54"/>
  <c r="CO12" i="54"/>
  <c r="BO6" i="55" s="1"/>
  <c r="L19" i="17"/>
  <c r="L20" i="17"/>
  <c r="L21" i="17"/>
  <c r="L22" i="17"/>
  <c r="L23" i="17"/>
  <c r="L24" i="17"/>
  <c r="L25" i="17"/>
  <c r="L18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3" i="17"/>
  <c r="E12" i="15"/>
  <c r="E13" i="15"/>
  <c r="E14" i="15"/>
  <c r="E15" i="15"/>
  <c r="E16" i="15"/>
  <c r="E7" i="17" s="1"/>
  <c r="E17" i="15"/>
  <c r="E18" i="15"/>
  <c r="E19" i="15"/>
  <c r="E20" i="15"/>
  <c r="AD20" i="15" s="1"/>
  <c r="C21" i="20" s="1"/>
  <c r="E21" i="15"/>
  <c r="E22" i="15"/>
  <c r="E23" i="15"/>
  <c r="E24" i="15"/>
  <c r="E25" i="15"/>
  <c r="E26" i="15"/>
  <c r="E27" i="15"/>
  <c r="E28" i="15"/>
  <c r="E29" i="15"/>
  <c r="E30" i="15"/>
  <c r="E31" i="15"/>
  <c r="E32" i="15"/>
  <c r="AE32" i="15" s="1"/>
  <c r="D33" i="20" s="1"/>
  <c r="E33" i="15"/>
  <c r="E34" i="15"/>
  <c r="E35" i="15"/>
  <c r="E36" i="15"/>
  <c r="AD36" i="15" s="1"/>
  <c r="C37" i="20" s="1"/>
  <c r="E37" i="15"/>
  <c r="E38" i="15"/>
  <c r="E39" i="15"/>
  <c r="E40" i="15"/>
  <c r="E41" i="15"/>
  <c r="E42" i="15"/>
  <c r="E43" i="15"/>
  <c r="E44" i="15"/>
  <c r="AD44" i="15" s="1"/>
  <c r="C45" i="20" s="1"/>
  <c r="E45" i="15"/>
  <c r="E46" i="15"/>
  <c r="E47" i="15"/>
  <c r="E48" i="15"/>
  <c r="AN48" i="15" s="1"/>
  <c r="M49" i="20" s="1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AD68" i="15" s="1"/>
  <c r="C69" i="20" s="1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11" i="15"/>
  <c r="A75" i="15"/>
  <c r="B75" i="15"/>
  <c r="C75" i="15"/>
  <c r="F75" i="15"/>
  <c r="K75" i="15" s="1"/>
  <c r="H75" i="15"/>
  <c r="J75" i="15" s="1"/>
  <c r="AQ75" i="15" s="1"/>
  <c r="P76" i="20" s="1"/>
  <c r="I75" i="15"/>
  <c r="AF75" i="15" s="1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76" i="15"/>
  <c r="B76" i="15"/>
  <c r="C76" i="15"/>
  <c r="D76" i="15"/>
  <c r="F76" i="15"/>
  <c r="H76" i="15"/>
  <c r="I76" i="15"/>
  <c r="AE76" i="15" s="1"/>
  <c r="D77" i="20" s="1"/>
  <c r="M76" i="15"/>
  <c r="N76" i="15"/>
  <c r="O76" i="15"/>
  <c r="P76" i="15"/>
  <c r="Q76" i="15"/>
  <c r="R76" i="15"/>
  <c r="S76" i="15"/>
  <c r="T76" i="15"/>
  <c r="U76" i="15"/>
  <c r="V76" i="15"/>
  <c r="W76" i="15"/>
  <c r="X76" i="15"/>
  <c r="A77" i="15"/>
  <c r="B77" i="15"/>
  <c r="C77" i="15"/>
  <c r="D77" i="15"/>
  <c r="F77" i="15"/>
  <c r="K77" i="15" s="1"/>
  <c r="H77" i="15"/>
  <c r="J77" i="15" s="1"/>
  <c r="AU77" i="15" s="1"/>
  <c r="I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A78" i="15"/>
  <c r="B78" i="15"/>
  <c r="C78" i="15"/>
  <c r="D78" i="15"/>
  <c r="F78" i="15"/>
  <c r="H78" i="15"/>
  <c r="I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A79" i="15"/>
  <c r="B79" i="15"/>
  <c r="C79" i="15"/>
  <c r="D79" i="15"/>
  <c r="F79" i="15"/>
  <c r="H79" i="15"/>
  <c r="I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A80" i="15"/>
  <c r="B80" i="15"/>
  <c r="C80" i="15"/>
  <c r="D80" i="15"/>
  <c r="F80" i="15"/>
  <c r="H80" i="15"/>
  <c r="I80" i="15"/>
  <c r="AE80" i="15" s="1"/>
  <c r="M80" i="15"/>
  <c r="N80" i="15"/>
  <c r="O80" i="15"/>
  <c r="P80" i="15"/>
  <c r="Q80" i="15"/>
  <c r="R80" i="15"/>
  <c r="S80" i="15"/>
  <c r="T80" i="15"/>
  <c r="U80" i="15"/>
  <c r="V80" i="15"/>
  <c r="W80" i="15"/>
  <c r="X80" i="15"/>
  <c r="A81" i="15"/>
  <c r="B81" i="15"/>
  <c r="C81" i="15"/>
  <c r="D81" i="15"/>
  <c r="F81" i="15"/>
  <c r="H81" i="15"/>
  <c r="I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A82" i="15"/>
  <c r="B82" i="15"/>
  <c r="C82" i="15"/>
  <c r="D82" i="15"/>
  <c r="F82" i="15"/>
  <c r="H82" i="15"/>
  <c r="I82" i="15"/>
  <c r="AE82" i="15" s="1"/>
  <c r="M82" i="15"/>
  <c r="N82" i="15"/>
  <c r="O82" i="15"/>
  <c r="P82" i="15"/>
  <c r="Q82" i="15"/>
  <c r="R82" i="15"/>
  <c r="S82" i="15"/>
  <c r="T82" i="15"/>
  <c r="U82" i="15"/>
  <c r="V82" i="15"/>
  <c r="W82" i="15"/>
  <c r="X82" i="15"/>
  <c r="Y76" i="15"/>
  <c r="Z76" i="15"/>
  <c r="Y77" i="15"/>
  <c r="Z77" i="15"/>
  <c r="Y78" i="15"/>
  <c r="Z78" i="15"/>
  <c r="Y79" i="15"/>
  <c r="Z79" i="15"/>
  <c r="Y80" i="15"/>
  <c r="Z80" i="15"/>
  <c r="Y81" i="15"/>
  <c r="Z81" i="15"/>
  <c r="Y82" i="15"/>
  <c r="Z82" i="15"/>
  <c r="A83" i="15"/>
  <c r="B83" i="15"/>
  <c r="C83" i="15"/>
  <c r="D83" i="15"/>
  <c r="F83" i="15"/>
  <c r="H83" i="15"/>
  <c r="J83" i="15" s="1"/>
  <c r="AJ83" i="15" s="1"/>
  <c r="I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A84" i="15"/>
  <c r="B84" i="15"/>
  <c r="C84" i="15"/>
  <c r="D84" i="15"/>
  <c r="F84" i="15"/>
  <c r="K84" i="15" s="1"/>
  <c r="BC84" i="15" s="1"/>
  <c r="AB85" i="20" s="1"/>
  <c r="H84" i="15"/>
  <c r="J84" i="15" s="1"/>
  <c r="AT84" i="15" s="1"/>
  <c r="S85" i="20" s="1"/>
  <c r="I84" i="15"/>
  <c r="L84" i="15"/>
  <c r="BE84" i="15" s="1"/>
  <c r="AE85" i="20" s="1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L77" i="15"/>
  <c r="BE77" i="15" s="1"/>
  <c r="K83" i="15"/>
  <c r="A12" i="15"/>
  <c r="B12" i="15"/>
  <c r="C12" i="15"/>
  <c r="D12" i="15"/>
  <c r="F12" i="15"/>
  <c r="H12" i="15"/>
  <c r="I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13" i="15"/>
  <c r="B13" i="15"/>
  <c r="C13" i="15"/>
  <c r="D13" i="15"/>
  <c r="F13" i="15"/>
  <c r="G13" i="15"/>
  <c r="H13" i="15"/>
  <c r="I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14" i="15"/>
  <c r="B14" i="15"/>
  <c r="C14" i="15"/>
  <c r="D14" i="15"/>
  <c r="F14" i="15"/>
  <c r="G14" i="15"/>
  <c r="L14" i="15" s="1"/>
  <c r="H14" i="15"/>
  <c r="I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15" i="15"/>
  <c r="B15" i="15"/>
  <c r="C15" i="15"/>
  <c r="D15" i="15"/>
  <c r="F15" i="15"/>
  <c r="G15" i="15"/>
  <c r="H15" i="15"/>
  <c r="I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16" i="15"/>
  <c r="B16" i="15"/>
  <c r="C16" i="15"/>
  <c r="D16" i="15"/>
  <c r="F16" i="15"/>
  <c r="G16" i="15"/>
  <c r="H16" i="15"/>
  <c r="I16" i="15"/>
  <c r="AE16" i="15" s="1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17" i="15"/>
  <c r="B17" i="15"/>
  <c r="AC17" i="15" s="1"/>
  <c r="B18" i="20" s="1"/>
  <c r="C17" i="15"/>
  <c r="D17" i="15"/>
  <c r="F17" i="15"/>
  <c r="G17" i="15"/>
  <c r="H17" i="15"/>
  <c r="I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18" i="15"/>
  <c r="B18" i="15"/>
  <c r="C18" i="15"/>
  <c r="D18" i="15"/>
  <c r="F18" i="15"/>
  <c r="H18" i="15"/>
  <c r="I18" i="15"/>
  <c r="AD18" i="15" s="1"/>
  <c r="C19" i="20" s="1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19" i="15"/>
  <c r="B19" i="15"/>
  <c r="C19" i="15"/>
  <c r="D19" i="15"/>
  <c r="F19" i="15"/>
  <c r="H19" i="15"/>
  <c r="I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20" i="15"/>
  <c r="B20" i="15"/>
  <c r="C20" i="15"/>
  <c r="D20" i="15"/>
  <c r="F20" i="15"/>
  <c r="H20" i="15"/>
  <c r="I20" i="15"/>
  <c r="AF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21" i="15"/>
  <c r="B21" i="15"/>
  <c r="C21" i="15"/>
  <c r="D21" i="15"/>
  <c r="F21" i="15"/>
  <c r="H21" i="15"/>
  <c r="I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22" i="15"/>
  <c r="B22" i="15"/>
  <c r="C22" i="15"/>
  <c r="D22" i="15"/>
  <c r="F22" i="15"/>
  <c r="H22" i="15"/>
  <c r="I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23" i="15"/>
  <c r="B23" i="15"/>
  <c r="C23" i="15"/>
  <c r="D23" i="15"/>
  <c r="F23" i="15"/>
  <c r="H23" i="15"/>
  <c r="I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24" i="15"/>
  <c r="B24" i="15"/>
  <c r="C24" i="15"/>
  <c r="D24" i="15"/>
  <c r="F24" i="15"/>
  <c r="H24" i="15"/>
  <c r="I24" i="15"/>
  <c r="L24" i="15" s="1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25" i="15"/>
  <c r="B25" i="15"/>
  <c r="C25" i="15"/>
  <c r="D25" i="15"/>
  <c r="F25" i="15"/>
  <c r="H25" i="15"/>
  <c r="I25" i="15"/>
  <c r="AF25" i="15" s="1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26" i="15"/>
  <c r="B26" i="15"/>
  <c r="C26" i="15"/>
  <c r="D26" i="15"/>
  <c r="F26" i="15"/>
  <c r="H26" i="15"/>
  <c r="I26" i="15"/>
  <c r="AD26" i="15" s="1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27" i="15"/>
  <c r="B27" i="15"/>
  <c r="C27" i="15"/>
  <c r="D27" i="15"/>
  <c r="F27" i="15"/>
  <c r="H27" i="15"/>
  <c r="I27" i="15"/>
  <c r="AE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28" i="15"/>
  <c r="B28" i="15"/>
  <c r="C28" i="15"/>
  <c r="D28" i="15"/>
  <c r="F28" i="15"/>
  <c r="H28" i="15"/>
  <c r="I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29" i="15"/>
  <c r="B29" i="15"/>
  <c r="C29" i="15"/>
  <c r="D29" i="15"/>
  <c r="F29" i="15"/>
  <c r="K29" i="15" s="1"/>
  <c r="AZ29" i="15" s="1"/>
  <c r="H29" i="15"/>
  <c r="J29" i="15" s="1"/>
  <c r="I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30" i="15"/>
  <c r="B30" i="15"/>
  <c r="C30" i="15"/>
  <c r="D30" i="15"/>
  <c r="F30" i="15"/>
  <c r="K30" i="15" s="1"/>
  <c r="H30" i="15"/>
  <c r="J30" i="15" s="1"/>
  <c r="AP30" i="15" s="1"/>
  <c r="O31" i="20" s="1"/>
  <c r="I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31" i="15"/>
  <c r="B31" i="15"/>
  <c r="C31" i="15"/>
  <c r="D31" i="15"/>
  <c r="F31" i="15"/>
  <c r="H31" i="15"/>
  <c r="I31" i="15"/>
  <c r="AF31" i="15" s="1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32" i="15"/>
  <c r="B32" i="15"/>
  <c r="C32" i="15"/>
  <c r="D32" i="15"/>
  <c r="F32" i="15"/>
  <c r="H32" i="15"/>
  <c r="I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33" i="15"/>
  <c r="B33" i="15"/>
  <c r="C33" i="15"/>
  <c r="D33" i="15"/>
  <c r="F33" i="15"/>
  <c r="H33" i="15"/>
  <c r="I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34" i="15"/>
  <c r="B34" i="15"/>
  <c r="C34" i="15"/>
  <c r="D34" i="15"/>
  <c r="F34" i="15"/>
  <c r="H34" i="15"/>
  <c r="I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35" i="15"/>
  <c r="B35" i="15"/>
  <c r="C35" i="15"/>
  <c r="D35" i="15"/>
  <c r="F35" i="15"/>
  <c r="H35" i="15"/>
  <c r="I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36" i="15"/>
  <c r="B36" i="15"/>
  <c r="C36" i="15"/>
  <c r="D36" i="15"/>
  <c r="F36" i="15"/>
  <c r="H36" i="15"/>
  <c r="I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37" i="15"/>
  <c r="B37" i="15"/>
  <c r="C37" i="15"/>
  <c r="D37" i="15"/>
  <c r="F37" i="15"/>
  <c r="H37" i="15"/>
  <c r="I37" i="15"/>
  <c r="AD37" i="15" s="1"/>
  <c r="C38" i="20" s="1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38" i="15"/>
  <c r="B38" i="15"/>
  <c r="AC38" i="15" s="1"/>
  <c r="B39" i="20" s="1"/>
  <c r="C38" i="15"/>
  <c r="D38" i="15"/>
  <c r="F38" i="15"/>
  <c r="H38" i="15"/>
  <c r="I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39" i="15"/>
  <c r="B39" i="15"/>
  <c r="C39" i="15"/>
  <c r="D39" i="15"/>
  <c r="F39" i="15"/>
  <c r="H39" i="15"/>
  <c r="I39" i="15"/>
  <c r="L39" i="15" s="1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40" i="15"/>
  <c r="B40" i="15"/>
  <c r="C40" i="15"/>
  <c r="D40" i="15"/>
  <c r="F40" i="15"/>
  <c r="H40" i="15"/>
  <c r="I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41" i="15"/>
  <c r="B41" i="15"/>
  <c r="AC41" i="15" s="1"/>
  <c r="B42" i="20" s="1"/>
  <c r="C41" i="15"/>
  <c r="D41" i="15"/>
  <c r="F41" i="15"/>
  <c r="H41" i="15"/>
  <c r="J41" i="15" s="1"/>
  <c r="I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42" i="15"/>
  <c r="B42" i="15"/>
  <c r="C42" i="15"/>
  <c r="D42" i="15"/>
  <c r="F42" i="15"/>
  <c r="K42" i="15" s="1"/>
  <c r="AY42" i="15" s="1"/>
  <c r="X43" i="20" s="1"/>
  <c r="H42" i="15"/>
  <c r="J42" i="15" s="1"/>
  <c r="I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43" i="15"/>
  <c r="B43" i="15"/>
  <c r="C43" i="15"/>
  <c r="D43" i="15"/>
  <c r="F43" i="15"/>
  <c r="H43" i="15"/>
  <c r="I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44" i="15"/>
  <c r="B44" i="15"/>
  <c r="C44" i="15"/>
  <c r="D44" i="15"/>
  <c r="F44" i="15"/>
  <c r="H44" i="15"/>
  <c r="J44" i="15" s="1"/>
  <c r="I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45" i="15"/>
  <c r="B45" i="15"/>
  <c r="C45" i="15"/>
  <c r="D45" i="15"/>
  <c r="F45" i="15"/>
  <c r="G45" i="15"/>
  <c r="H45" i="15"/>
  <c r="I45" i="15"/>
  <c r="J45" i="15" s="1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46" i="15"/>
  <c r="B46" i="15"/>
  <c r="C46" i="15"/>
  <c r="D46" i="15"/>
  <c r="F46" i="15"/>
  <c r="G46" i="15"/>
  <c r="H46" i="15"/>
  <c r="J46" i="15" s="1"/>
  <c r="I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47" i="15"/>
  <c r="B47" i="15"/>
  <c r="C47" i="15"/>
  <c r="D47" i="15"/>
  <c r="F47" i="15"/>
  <c r="G47" i="15"/>
  <c r="H47" i="15"/>
  <c r="I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48" i="15"/>
  <c r="B48" i="15"/>
  <c r="C48" i="15"/>
  <c r="D48" i="15"/>
  <c r="F48" i="15"/>
  <c r="G48" i="15"/>
  <c r="L48" i="15" s="1"/>
  <c r="H48" i="15"/>
  <c r="J48" i="15" s="1"/>
  <c r="AL48" i="15" s="1"/>
  <c r="K49" i="20" s="1"/>
  <c r="I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49" i="15"/>
  <c r="B49" i="15"/>
  <c r="C49" i="15"/>
  <c r="D49" i="15"/>
  <c r="F49" i="15"/>
  <c r="K49" i="15" s="1"/>
  <c r="H49" i="15"/>
  <c r="J49" i="15" s="1"/>
  <c r="I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50" i="15"/>
  <c r="B50" i="15"/>
  <c r="C50" i="15"/>
  <c r="D50" i="15"/>
  <c r="F50" i="15"/>
  <c r="H50" i="15"/>
  <c r="I50" i="15"/>
  <c r="K50" i="15" s="1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51" i="15"/>
  <c r="B51" i="15"/>
  <c r="C51" i="15"/>
  <c r="D51" i="15"/>
  <c r="F51" i="15"/>
  <c r="H51" i="15"/>
  <c r="I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52" i="15"/>
  <c r="B52" i="15"/>
  <c r="C52" i="15"/>
  <c r="D52" i="15"/>
  <c r="F52" i="15"/>
  <c r="H52" i="15"/>
  <c r="I52" i="15"/>
  <c r="AE52" i="15" s="1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53" i="15"/>
  <c r="B53" i="15"/>
  <c r="C53" i="15"/>
  <c r="D53" i="15"/>
  <c r="F53" i="15"/>
  <c r="H53" i="15"/>
  <c r="I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54" i="15"/>
  <c r="B54" i="15"/>
  <c r="AC54" i="15" s="1"/>
  <c r="C54" i="15"/>
  <c r="D54" i="15"/>
  <c r="F54" i="15"/>
  <c r="H54" i="15"/>
  <c r="I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55" i="15"/>
  <c r="B55" i="15"/>
  <c r="C55" i="15"/>
  <c r="D55" i="15"/>
  <c r="F55" i="15"/>
  <c r="H55" i="15"/>
  <c r="J55" i="15"/>
  <c r="I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56" i="15"/>
  <c r="B56" i="15"/>
  <c r="C56" i="15"/>
  <c r="D56" i="15"/>
  <c r="F56" i="15"/>
  <c r="K56" i="15" s="1"/>
  <c r="AW56" i="15" s="1"/>
  <c r="V57" i="20" s="1"/>
  <c r="H56" i="15"/>
  <c r="J56" i="15" s="1"/>
  <c r="I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57" i="15"/>
  <c r="B57" i="15"/>
  <c r="C57" i="15"/>
  <c r="D57" i="15"/>
  <c r="F57" i="15"/>
  <c r="H57" i="15"/>
  <c r="I57" i="15"/>
  <c r="AD57" i="15" s="1"/>
  <c r="C58" i="20" s="1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58" i="15"/>
  <c r="B58" i="15"/>
  <c r="C58" i="15"/>
  <c r="D58" i="15"/>
  <c r="F58" i="15"/>
  <c r="H58" i="15"/>
  <c r="J58" i="15" s="1"/>
  <c r="I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59" i="15"/>
  <c r="B59" i="15"/>
  <c r="C59" i="15"/>
  <c r="D59" i="15"/>
  <c r="F59" i="15"/>
  <c r="H59" i="15"/>
  <c r="I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60" i="15"/>
  <c r="B60" i="15"/>
  <c r="AC60" i="15" s="1"/>
  <c r="B61" i="20" s="1"/>
  <c r="C60" i="15"/>
  <c r="D60" i="15"/>
  <c r="F60" i="15"/>
  <c r="H60" i="15"/>
  <c r="I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61" i="15"/>
  <c r="B61" i="15"/>
  <c r="C61" i="15"/>
  <c r="D61" i="15"/>
  <c r="F61" i="15"/>
  <c r="H61" i="15"/>
  <c r="J61" i="15" s="1"/>
  <c r="I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A62" i="15"/>
  <c r="B62" i="15"/>
  <c r="C62" i="15"/>
  <c r="D62" i="15"/>
  <c r="F62" i="15"/>
  <c r="H62" i="15"/>
  <c r="I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63" i="15"/>
  <c r="B63" i="15"/>
  <c r="C63" i="15"/>
  <c r="D63" i="15"/>
  <c r="F63" i="15"/>
  <c r="H63" i="15"/>
  <c r="J63" i="15" s="1"/>
  <c r="I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64" i="15"/>
  <c r="B64" i="15"/>
  <c r="C64" i="15"/>
  <c r="D64" i="15"/>
  <c r="F64" i="15"/>
  <c r="H64" i="15"/>
  <c r="I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65" i="15"/>
  <c r="B65" i="15"/>
  <c r="C65" i="15"/>
  <c r="D65" i="15"/>
  <c r="F65" i="15"/>
  <c r="H65" i="15"/>
  <c r="I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66" i="15"/>
  <c r="B66" i="15"/>
  <c r="C66" i="15"/>
  <c r="D66" i="15"/>
  <c r="F66" i="15"/>
  <c r="H66" i="15"/>
  <c r="J66" i="15"/>
  <c r="I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67" i="15"/>
  <c r="B67" i="15"/>
  <c r="C67" i="15"/>
  <c r="D67" i="15"/>
  <c r="F67" i="15"/>
  <c r="H67" i="15"/>
  <c r="I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68" i="15"/>
  <c r="B68" i="15"/>
  <c r="AC68" i="15"/>
  <c r="B69" i="20" s="1"/>
  <c r="C68" i="15"/>
  <c r="D68" i="15"/>
  <c r="F68" i="15"/>
  <c r="H68" i="15"/>
  <c r="I68" i="15"/>
  <c r="AE68" i="15" s="1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69" i="15"/>
  <c r="B69" i="15"/>
  <c r="C69" i="15"/>
  <c r="D69" i="15"/>
  <c r="F69" i="15"/>
  <c r="K69" i="15"/>
  <c r="H69" i="15"/>
  <c r="J69" i="15" s="1"/>
  <c r="I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70" i="15"/>
  <c r="B70" i="15"/>
  <c r="C70" i="15"/>
  <c r="D70" i="15"/>
  <c r="F70" i="15"/>
  <c r="H70" i="15"/>
  <c r="I70" i="15"/>
  <c r="AE70" i="15" s="1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71" i="15"/>
  <c r="B71" i="15"/>
  <c r="C71" i="15"/>
  <c r="D71" i="15"/>
  <c r="F71" i="15"/>
  <c r="H71" i="15"/>
  <c r="I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72" i="15"/>
  <c r="B72" i="15"/>
  <c r="C72" i="15"/>
  <c r="D72" i="15"/>
  <c r="F72" i="15"/>
  <c r="H72" i="15"/>
  <c r="I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73" i="15"/>
  <c r="B73" i="15"/>
  <c r="C73" i="15"/>
  <c r="D73" i="15"/>
  <c r="F73" i="15"/>
  <c r="H73" i="15"/>
  <c r="I73" i="15"/>
  <c r="AD73" i="15" s="1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74" i="15"/>
  <c r="B74" i="15"/>
  <c r="C74" i="15"/>
  <c r="D74" i="15"/>
  <c r="F74" i="15"/>
  <c r="H74" i="15"/>
  <c r="I74" i="15"/>
  <c r="L74" i="15" s="1"/>
  <c r="K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K41" i="15"/>
  <c r="AY41" i="15" s="1"/>
  <c r="K24" i="15"/>
  <c r="AW24" i="15" s="1"/>
  <c r="V25" i="20" s="1"/>
  <c r="L51" i="15"/>
  <c r="L50" i="15"/>
  <c r="L69" i="15"/>
  <c r="L49" i="15"/>
  <c r="L41" i="15"/>
  <c r="BE41" i="15" s="1"/>
  <c r="L29" i="15"/>
  <c r="L60" i="15"/>
  <c r="BE60" i="15" s="1"/>
  <c r="L56" i="15"/>
  <c r="AG85" i="15"/>
  <c r="AH85" i="15"/>
  <c r="AI85" i="15"/>
  <c r="AJ85" i="15"/>
  <c r="AK85" i="15"/>
  <c r="J86" i="20" s="1"/>
  <c r="AL85" i="15"/>
  <c r="AM85" i="15"/>
  <c r="AN85" i="15"/>
  <c r="AO85" i="15"/>
  <c r="AP85" i="15"/>
  <c r="AQ85" i="15"/>
  <c r="AR85" i="15"/>
  <c r="AS85" i="15"/>
  <c r="R86" i="20" s="1"/>
  <c r="AT85" i="15"/>
  <c r="AU85" i="15"/>
  <c r="AG86" i="15"/>
  <c r="AH86" i="15"/>
  <c r="AI86" i="15"/>
  <c r="AJ86" i="15"/>
  <c r="AK86" i="15"/>
  <c r="AL86" i="15"/>
  <c r="K87" i="20" s="1"/>
  <c r="AM86" i="15"/>
  <c r="AN86" i="15"/>
  <c r="AO86" i="15"/>
  <c r="AP86" i="15"/>
  <c r="AQ86" i="15"/>
  <c r="AR86" i="15"/>
  <c r="AS86" i="15"/>
  <c r="AT86" i="15"/>
  <c r="S87" i="20" s="1"/>
  <c r="AU86" i="15"/>
  <c r="AG87" i="15"/>
  <c r="AH87" i="15"/>
  <c r="AI87" i="15"/>
  <c r="AJ87" i="15"/>
  <c r="AK87" i="15"/>
  <c r="AL87" i="15"/>
  <c r="AM87" i="15"/>
  <c r="L88" i="20" s="1"/>
  <c r="AN87" i="15"/>
  <c r="AO87" i="15"/>
  <c r="AP87" i="15"/>
  <c r="AQ87" i="15"/>
  <c r="AR87" i="15"/>
  <c r="AS87" i="15"/>
  <c r="AT87" i="15"/>
  <c r="AU87" i="15"/>
  <c r="T88" i="20" s="1"/>
  <c r="AG88" i="15"/>
  <c r="F89" i="20" s="1"/>
  <c r="AH88" i="15"/>
  <c r="AI88" i="15"/>
  <c r="AJ88" i="15"/>
  <c r="AK88" i="15"/>
  <c r="J89" i="20" s="1"/>
  <c r="AL88" i="15"/>
  <c r="AM88" i="15"/>
  <c r="AN88" i="15"/>
  <c r="M89" i="20" s="1"/>
  <c r="AO88" i="15"/>
  <c r="N89" i="20" s="1"/>
  <c r="AP88" i="15"/>
  <c r="AQ88" i="15"/>
  <c r="AR88" i="15"/>
  <c r="AS88" i="15"/>
  <c r="R89" i="20" s="1"/>
  <c r="AT88" i="15"/>
  <c r="AU88" i="15"/>
  <c r="AG89" i="15"/>
  <c r="F90" i="20" s="1"/>
  <c r="AH89" i="15"/>
  <c r="AI89" i="15"/>
  <c r="AJ89" i="15"/>
  <c r="AK89" i="15"/>
  <c r="AL89" i="15"/>
  <c r="AM89" i="15"/>
  <c r="AN89" i="15"/>
  <c r="M90" i="20" s="1"/>
  <c r="AO89" i="15"/>
  <c r="N90" i="20" s="1"/>
  <c r="AP89" i="15"/>
  <c r="O90" i="20" s="1"/>
  <c r="AQ89" i="15"/>
  <c r="AR89" i="15"/>
  <c r="AS89" i="15"/>
  <c r="AT89" i="15"/>
  <c r="S90" i="20" s="1"/>
  <c r="AU89" i="15"/>
  <c r="AG90" i="15"/>
  <c r="AH90" i="15"/>
  <c r="G91" i="20" s="1"/>
  <c r="AI90" i="15"/>
  <c r="AJ90" i="15"/>
  <c r="AK90" i="15"/>
  <c r="AL90" i="15"/>
  <c r="AM90" i="15"/>
  <c r="AN90" i="15"/>
  <c r="AO90" i="15"/>
  <c r="AP90" i="15"/>
  <c r="O91" i="20" s="1"/>
  <c r="AQ90" i="15"/>
  <c r="AR90" i="15"/>
  <c r="AS90" i="15"/>
  <c r="AT90" i="15"/>
  <c r="AU90" i="15"/>
  <c r="AG91" i="15"/>
  <c r="AH91" i="15"/>
  <c r="AI91" i="15"/>
  <c r="H92" i="20" s="1"/>
  <c r="AJ91" i="15"/>
  <c r="AK91" i="15"/>
  <c r="AL91" i="15"/>
  <c r="AM91" i="15"/>
  <c r="AN91" i="15"/>
  <c r="AO91" i="15"/>
  <c r="AP91" i="15"/>
  <c r="AQ91" i="15"/>
  <c r="P92" i="20" s="1"/>
  <c r="AR91" i="15"/>
  <c r="AS91" i="15"/>
  <c r="AT91" i="15"/>
  <c r="AU91" i="15"/>
  <c r="AG92" i="15"/>
  <c r="AH92" i="15"/>
  <c r="AI92" i="15"/>
  <c r="AJ92" i="15"/>
  <c r="AK92" i="15"/>
  <c r="AL92" i="15"/>
  <c r="AM92" i="15"/>
  <c r="AN92" i="15"/>
  <c r="AO92" i="15"/>
  <c r="AP92" i="15"/>
  <c r="AQ92" i="15"/>
  <c r="AR92" i="15"/>
  <c r="AS92" i="15"/>
  <c r="AT92" i="15"/>
  <c r="AU92" i="15"/>
  <c r="AG93" i="15"/>
  <c r="AH93" i="15"/>
  <c r="AI93" i="15"/>
  <c r="AJ93" i="15"/>
  <c r="AK93" i="15"/>
  <c r="J94" i="20" s="1"/>
  <c r="AL93" i="15"/>
  <c r="AM93" i="15"/>
  <c r="AN93" i="15"/>
  <c r="AO93" i="15"/>
  <c r="AP93" i="15"/>
  <c r="AQ93" i="15"/>
  <c r="AR93" i="15"/>
  <c r="AS93" i="15"/>
  <c r="R94" i="20" s="1"/>
  <c r="AT93" i="15"/>
  <c r="AU93" i="15"/>
  <c r="AG94" i="15"/>
  <c r="AH94" i="15"/>
  <c r="AI94" i="15"/>
  <c r="AJ94" i="15"/>
  <c r="AK94" i="15"/>
  <c r="AL94" i="15"/>
  <c r="AM94" i="15"/>
  <c r="AN94" i="15"/>
  <c r="AO94" i="15"/>
  <c r="AP94" i="15"/>
  <c r="AQ94" i="15"/>
  <c r="AR94" i="15"/>
  <c r="AS94" i="15"/>
  <c r="AT94" i="15"/>
  <c r="AU94" i="15"/>
  <c r="AG95" i="15"/>
  <c r="AH95" i="15"/>
  <c r="AI95" i="15"/>
  <c r="AJ95" i="15"/>
  <c r="AK95" i="15"/>
  <c r="AL95" i="15"/>
  <c r="AM95" i="15"/>
  <c r="L96" i="20" s="1"/>
  <c r="AN95" i="15"/>
  <c r="AO95" i="15"/>
  <c r="AP95" i="15"/>
  <c r="AQ95" i="15"/>
  <c r="AR95" i="15"/>
  <c r="AS95" i="15"/>
  <c r="AT95" i="15"/>
  <c r="AU95" i="15"/>
  <c r="T96" i="20" s="1"/>
  <c r="AG96" i="15"/>
  <c r="AH96" i="15"/>
  <c r="AI96" i="15"/>
  <c r="AJ96" i="15"/>
  <c r="AK96" i="15"/>
  <c r="AL96" i="15"/>
  <c r="AM96" i="15"/>
  <c r="AN96" i="15"/>
  <c r="M97" i="20" s="1"/>
  <c r="AO96" i="15"/>
  <c r="AP96" i="15"/>
  <c r="AQ96" i="15"/>
  <c r="AR96" i="15"/>
  <c r="AS96" i="15"/>
  <c r="AT96" i="15"/>
  <c r="AU96" i="15"/>
  <c r="AG97" i="15"/>
  <c r="F98" i="20" s="1"/>
  <c r="AH97" i="15"/>
  <c r="AI97" i="15"/>
  <c r="AJ97" i="15"/>
  <c r="AK97" i="15"/>
  <c r="AL97" i="15"/>
  <c r="AM97" i="15"/>
  <c r="AN97" i="15"/>
  <c r="AO97" i="15"/>
  <c r="N98" i="20" s="1"/>
  <c r="AP97" i="15"/>
  <c r="AQ97" i="15"/>
  <c r="AR97" i="15"/>
  <c r="AS97" i="15"/>
  <c r="AT97" i="15"/>
  <c r="AU97" i="15"/>
  <c r="AG98" i="15"/>
  <c r="AH98" i="15"/>
  <c r="G99" i="20" s="1"/>
  <c r="AI98" i="15"/>
  <c r="AJ98" i="15"/>
  <c r="AK98" i="15"/>
  <c r="AL98" i="15"/>
  <c r="AM98" i="15"/>
  <c r="AN98" i="15"/>
  <c r="AO98" i="15"/>
  <c r="AP98" i="15"/>
  <c r="O99" i="20" s="1"/>
  <c r="AQ98" i="15"/>
  <c r="AR98" i="15"/>
  <c r="AS98" i="15"/>
  <c r="AT98" i="15"/>
  <c r="AU98" i="15"/>
  <c r="AG99" i="15"/>
  <c r="AH99" i="15"/>
  <c r="AI99" i="15"/>
  <c r="AJ99" i="15"/>
  <c r="AK99" i="15"/>
  <c r="AL99" i="15"/>
  <c r="AM99" i="15"/>
  <c r="AN99" i="15"/>
  <c r="AO99" i="15"/>
  <c r="AP99" i="15"/>
  <c r="AQ99" i="15"/>
  <c r="AR99" i="15"/>
  <c r="AS99" i="15"/>
  <c r="AT99" i="15"/>
  <c r="AU99" i="15"/>
  <c r="AG100" i="15"/>
  <c r="AH100" i="15"/>
  <c r="AI100" i="15"/>
  <c r="AJ100" i="15"/>
  <c r="I101" i="20" s="1"/>
  <c r="AK100" i="15"/>
  <c r="AL100" i="15"/>
  <c r="AM100" i="15"/>
  <c r="AN100" i="15"/>
  <c r="AO100" i="15"/>
  <c r="AP100" i="15"/>
  <c r="AQ100" i="15"/>
  <c r="AR100" i="15"/>
  <c r="Q101" i="20" s="1"/>
  <c r="AS100" i="15"/>
  <c r="AT100" i="15"/>
  <c r="AU100" i="15"/>
  <c r="AG101" i="15"/>
  <c r="AH101" i="15"/>
  <c r="AI101" i="15"/>
  <c r="AJ101" i="15"/>
  <c r="AK101" i="15"/>
  <c r="J102" i="20" s="1"/>
  <c r="AL101" i="15"/>
  <c r="AM101" i="15"/>
  <c r="AN101" i="15"/>
  <c r="AO101" i="15"/>
  <c r="AP101" i="15"/>
  <c r="AQ101" i="15"/>
  <c r="AR101" i="15"/>
  <c r="AS101" i="15"/>
  <c r="R102" i="20" s="1"/>
  <c r="AT101" i="15"/>
  <c r="AU101" i="15"/>
  <c r="AG102" i="15"/>
  <c r="AH102" i="15"/>
  <c r="AI102" i="15"/>
  <c r="AJ102" i="15"/>
  <c r="AK102" i="15"/>
  <c r="AL102" i="15"/>
  <c r="K103" i="20" s="1"/>
  <c r="AM102" i="15"/>
  <c r="AN102" i="15"/>
  <c r="AO102" i="15"/>
  <c r="AP102" i="15"/>
  <c r="AQ102" i="15"/>
  <c r="AR102" i="15"/>
  <c r="AS102" i="15"/>
  <c r="AT102" i="15"/>
  <c r="S103" i="20" s="1"/>
  <c r="AU102" i="15"/>
  <c r="AG103" i="15"/>
  <c r="AH103" i="15"/>
  <c r="AI103" i="15"/>
  <c r="AJ103" i="15"/>
  <c r="AK103" i="15"/>
  <c r="AL103" i="15"/>
  <c r="AM103" i="15"/>
  <c r="L104" i="20" s="1"/>
  <c r="AN103" i="15"/>
  <c r="AO103" i="15"/>
  <c r="AP103" i="15"/>
  <c r="AQ103" i="15"/>
  <c r="AR103" i="15"/>
  <c r="AS103" i="15"/>
  <c r="AT103" i="15"/>
  <c r="AU103" i="15"/>
  <c r="T104" i="20" s="1"/>
  <c r="AG104" i="15"/>
  <c r="AH104" i="15"/>
  <c r="AI104" i="15"/>
  <c r="AJ104" i="15"/>
  <c r="AK104" i="15"/>
  <c r="AL104" i="15"/>
  <c r="AM104" i="15"/>
  <c r="AN104" i="15"/>
  <c r="M105" i="20" s="1"/>
  <c r="AO104" i="15"/>
  <c r="AP104" i="15"/>
  <c r="AQ104" i="15"/>
  <c r="AR104" i="15"/>
  <c r="AS104" i="15"/>
  <c r="AT104" i="15"/>
  <c r="AU104" i="15"/>
  <c r="AG105" i="15"/>
  <c r="F106" i="20" s="1"/>
  <c r="AH105" i="15"/>
  <c r="AI105" i="15"/>
  <c r="AJ105" i="15"/>
  <c r="AK105" i="15"/>
  <c r="AL105" i="15"/>
  <c r="AM105" i="15"/>
  <c r="AN105" i="15"/>
  <c r="AO105" i="15"/>
  <c r="N106" i="20" s="1"/>
  <c r="AP105" i="15"/>
  <c r="AQ105" i="15"/>
  <c r="AR105" i="15"/>
  <c r="AS105" i="15"/>
  <c r="AT105" i="15"/>
  <c r="AU105" i="15"/>
  <c r="AG106" i="15"/>
  <c r="AH106" i="15"/>
  <c r="G107" i="20" s="1"/>
  <c r="AI106" i="15"/>
  <c r="AJ106" i="15"/>
  <c r="AK106" i="15"/>
  <c r="AL106" i="15"/>
  <c r="AM106" i="15"/>
  <c r="AN106" i="15"/>
  <c r="AO106" i="15"/>
  <c r="AP106" i="15"/>
  <c r="O107" i="20" s="1"/>
  <c r="AQ106" i="15"/>
  <c r="AR106" i="15"/>
  <c r="AS106" i="15"/>
  <c r="AT106" i="15"/>
  <c r="AU106" i="15"/>
  <c r="AG107" i="15"/>
  <c r="AH107" i="15"/>
  <c r="AI107" i="15"/>
  <c r="H108" i="20" s="1"/>
  <c r="AJ107" i="15"/>
  <c r="AK107" i="15"/>
  <c r="AL107" i="15"/>
  <c r="AM107" i="15"/>
  <c r="AN107" i="15"/>
  <c r="AO107" i="15"/>
  <c r="AP107" i="15"/>
  <c r="AQ107" i="15"/>
  <c r="P108" i="20" s="1"/>
  <c r="AR107" i="15"/>
  <c r="AS107" i="15"/>
  <c r="AT107" i="15"/>
  <c r="AU107" i="15"/>
  <c r="AG108" i="15"/>
  <c r="AH108" i="15"/>
  <c r="AI108" i="15"/>
  <c r="AJ108" i="15"/>
  <c r="I109" i="20" s="1"/>
  <c r="AK108" i="15"/>
  <c r="AL108" i="15"/>
  <c r="AM108" i="15"/>
  <c r="AN108" i="15"/>
  <c r="AO108" i="15"/>
  <c r="AP108" i="15"/>
  <c r="AQ108" i="15"/>
  <c r="AR108" i="15"/>
  <c r="Q109" i="20" s="1"/>
  <c r="AS108" i="15"/>
  <c r="AT108" i="15"/>
  <c r="AU108" i="15"/>
  <c r="AG109" i="15"/>
  <c r="AH109" i="15"/>
  <c r="AI109" i="15"/>
  <c r="AJ109" i="15"/>
  <c r="AK109" i="15"/>
  <c r="J110" i="20" s="1"/>
  <c r="AL109" i="15"/>
  <c r="AM109" i="15"/>
  <c r="AN109" i="15"/>
  <c r="AO109" i="15"/>
  <c r="AP109" i="15"/>
  <c r="AQ109" i="15"/>
  <c r="AR109" i="15"/>
  <c r="AS109" i="15"/>
  <c r="R110" i="20" s="1"/>
  <c r="AT109" i="15"/>
  <c r="AU109" i="15"/>
  <c r="AG110" i="15"/>
  <c r="AH110" i="15"/>
  <c r="AI110" i="15"/>
  <c r="AJ110" i="15"/>
  <c r="AK110" i="15"/>
  <c r="AL110" i="15"/>
  <c r="K111" i="20" s="1"/>
  <c r="AM110" i="15"/>
  <c r="AN110" i="15"/>
  <c r="AO110" i="15"/>
  <c r="AP110" i="15"/>
  <c r="AQ110" i="15"/>
  <c r="AR110" i="15"/>
  <c r="AS110" i="15"/>
  <c r="AT110" i="15"/>
  <c r="S111" i="20" s="1"/>
  <c r="AU110" i="15"/>
  <c r="B21" i="17"/>
  <c r="A85" i="15"/>
  <c r="B85" i="15"/>
  <c r="C85" i="15"/>
  <c r="D85" i="15"/>
  <c r="F85" i="15"/>
  <c r="A86" i="15"/>
  <c r="B86" i="15"/>
  <c r="C86" i="15"/>
  <c r="D86" i="15"/>
  <c r="F86" i="15"/>
  <c r="K86" i="15"/>
  <c r="A87" i="15"/>
  <c r="B87" i="15"/>
  <c r="C87" i="15"/>
  <c r="D87" i="15"/>
  <c r="F87" i="15"/>
  <c r="A88" i="15"/>
  <c r="B88" i="15"/>
  <c r="C88" i="15"/>
  <c r="D88" i="15"/>
  <c r="F88" i="15"/>
  <c r="A89" i="15"/>
  <c r="B89" i="15"/>
  <c r="AC89" i="15" s="1"/>
  <c r="B90" i="20" s="1"/>
  <c r="C89" i="15"/>
  <c r="D89" i="15"/>
  <c r="F89" i="15"/>
  <c r="A90" i="15"/>
  <c r="B90" i="15"/>
  <c r="C90" i="15"/>
  <c r="D90" i="15"/>
  <c r="F90" i="15"/>
  <c r="A91" i="15"/>
  <c r="B91" i="15"/>
  <c r="C91" i="15"/>
  <c r="D91" i="15"/>
  <c r="F91" i="15"/>
  <c r="A92" i="15"/>
  <c r="B92" i="15"/>
  <c r="AC92" i="15" s="1"/>
  <c r="B93" i="20" s="1"/>
  <c r="C92" i="15"/>
  <c r="D92" i="15"/>
  <c r="F92" i="15"/>
  <c r="A93" i="15"/>
  <c r="B93" i="15"/>
  <c r="C93" i="15"/>
  <c r="D93" i="15"/>
  <c r="F93" i="15"/>
  <c r="K93" i="15" s="1"/>
  <c r="A94" i="15"/>
  <c r="B94" i="15"/>
  <c r="C94" i="15"/>
  <c r="D94" i="15"/>
  <c r="F94" i="15"/>
  <c r="A95" i="15"/>
  <c r="B95" i="15"/>
  <c r="C95" i="15"/>
  <c r="D95" i="15"/>
  <c r="F95" i="15"/>
  <c r="A96" i="15"/>
  <c r="B96" i="15"/>
  <c r="C96" i="15"/>
  <c r="D96" i="15"/>
  <c r="F96" i="15"/>
  <c r="A97" i="15"/>
  <c r="B97" i="15"/>
  <c r="AC97" i="15" s="1"/>
  <c r="C97" i="15"/>
  <c r="D97" i="15"/>
  <c r="F97" i="15"/>
  <c r="A98" i="15"/>
  <c r="B98" i="15"/>
  <c r="C98" i="15"/>
  <c r="D98" i="15"/>
  <c r="F98" i="15"/>
  <c r="K98" i="15" s="1"/>
  <c r="A99" i="15"/>
  <c r="B99" i="15"/>
  <c r="C99" i="15"/>
  <c r="D99" i="15"/>
  <c r="E99" i="15"/>
  <c r="F99" i="15"/>
  <c r="A100" i="15"/>
  <c r="B100" i="15"/>
  <c r="C100" i="15"/>
  <c r="D100" i="15"/>
  <c r="E100" i="15"/>
  <c r="F100" i="15"/>
  <c r="A101" i="15"/>
  <c r="B101" i="15"/>
  <c r="C101" i="15"/>
  <c r="D101" i="15"/>
  <c r="E101" i="15"/>
  <c r="F101" i="15"/>
  <c r="A102" i="15"/>
  <c r="B102" i="15"/>
  <c r="C102" i="15"/>
  <c r="D102" i="15"/>
  <c r="E102" i="15"/>
  <c r="F102" i="15"/>
  <c r="A103" i="15"/>
  <c r="B103" i="15"/>
  <c r="C103" i="15"/>
  <c r="D103" i="15"/>
  <c r="E103" i="15"/>
  <c r="F103" i="15"/>
  <c r="A104" i="15"/>
  <c r="B104" i="15"/>
  <c r="C104" i="15"/>
  <c r="D104" i="15"/>
  <c r="E104" i="15"/>
  <c r="F104" i="15"/>
  <c r="A105" i="15"/>
  <c r="B105" i="15"/>
  <c r="C105" i="15"/>
  <c r="D105" i="15"/>
  <c r="E105" i="15"/>
  <c r="F105" i="15"/>
  <c r="A106" i="15"/>
  <c r="B106" i="15"/>
  <c r="C106" i="15"/>
  <c r="D106" i="15"/>
  <c r="E106" i="15"/>
  <c r="F106" i="15"/>
  <c r="K106" i="15" s="1"/>
  <c r="BA106" i="15" s="1"/>
  <c r="Z107" i="20" s="1"/>
  <c r="A107" i="15"/>
  <c r="B107" i="15"/>
  <c r="C107" i="15"/>
  <c r="D107" i="15"/>
  <c r="E107" i="15"/>
  <c r="F107" i="15"/>
  <c r="A108" i="15"/>
  <c r="B108" i="15"/>
  <c r="C108" i="15"/>
  <c r="D108" i="15"/>
  <c r="E108" i="15"/>
  <c r="F108" i="15"/>
  <c r="A109" i="15"/>
  <c r="B109" i="15"/>
  <c r="C109" i="15"/>
  <c r="D109" i="15"/>
  <c r="E109" i="15"/>
  <c r="F109" i="15"/>
  <c r="A110" i="15"/>
  <c r="B110" i="15"/>
  <c r="C110" i="15"/>
  <c r="D110" i="15"/>
  <c r="E110" i="15"/>
  <c r="F110" i="15"/>
  <c r="A11" i="15"/>
  <c r="B11" i="15"/>
  <c r="C11" i="15"/>
  <c r="H85" i="15"/>
  <c r="I85" i="15"/>
  <c r="AD85" i="15" s="1"/>
  <c r="M85" i="15"/>
  <c r="G86" i="15"/>
  <c r="H86" i="15"/>
  <c r="I86" i="15"/>
  <c r="M86" i="15"/>
  <c r="G87" i="15"/>
  <c r="L87" i="15" s="1"/>
  <c r="H87" i="15"/>
  <c r="I87" i="15"/>
  <c r="M87" i="15"/>
  <c r="G88" i="15"/>
  <c r="H88" i="15"/>
  <c r="I88" i="15"/>
  <c r="M88" i="15"/>
  <c r="G89" i="15"/>
  <c r="H89" i="15"/>
  <c r="I89" i="15"/>
  <c r="L89" i="15"/>
  <c r="BE89" i="15" s="1"/>
  <c r="AE90" i="20" s="1"/>
  <c r="M89" i="15"/>
  <c r="G90" i="15"/>
  <c r="H90" i="15"/>
  <c r="I90" i="15"/>
  <c r="M90" i="15"/>
  <c r="G91" i="15"/>
  <c r="H91" i="15"/>
  <c r="I91" i="15"/>
  <c r="M91" i="15"/>
  <c r="G92" i="15"/>
  <c r="H92" i="15"/>
  <c r="I92" i="15"/>
  <c r="AF92" i="15" s="1"/>
  <c r="E93" i="20" s="1"/>
  <c r="M92" i="15"/>
  <c r="G93" i="15"/>
  <c r="L93" i="15"/>
  <c r="BF93" i="15" s="1"/>
  <c r="H93" i="15"/>
  <c r="I93" i="15"/>
  <c r="M93" i="15"/>
  <c r="G94" i="15"/>
  <c r="H94" i="15"/>
  <c r="I94" i="15"/>
  <c r="K94" i="15" s="1"/>
  <c r="M94" i="15"/>
  <c r="G95" i="15"/>
  <c r="H95" i="15"/>
  <c r="I95" i="15"/>
  <c r="M95" i="15"/>
  <c r="G96" i="15"/>
  <c r="L96" i="15" s="1"/>
  <c r="H96" i="15"/>
  <c r="I96" i="15"/>
  <c r="M96" i="15"/>
  <c r="G97" i="15"/>
  <c r="H97" i="15"/>
  <c r="I97" i="15"/>
  <c r="M97" i="15"/>
  <c r="G98" i="15"/>
  <c r="H98" i="15"/>
  <c r="I98" i="15"/>
  <c r="M98" i="15"/>
  <c r="G99" i="15"/>
  <c r="H99" i="15"/>
  <c r="I99" i="15"/>
  <c r="AD99" i="15"/>
  <c r="M99" i="15"/>
  <c r="G100" i="15"/>
  <c r="H100" i="15"/>
  <c r="I100" i="15"/>
  <c r="AD100" i="15" s="1"/>
  <c r="M100" i="15"/>
  <c r="G101" i="15"/>
  <c r="H101" i="15"/>
  <c r="I101" i="15"/>
  <c r="M101" i="15"/>
  <c r="G102" i="15"/>
  <c r="H102" i="15"/>
  <c r="I102" i="15"/>
  <c r="M102" i="15"/>
  <c r="G103" i="15"/>
  <c r="H103" i="15"/>
  <c r="C5" i="17" s="1"/>
  <c r="I103" i="15"/>
  <c r="AE103" i="15" s="1"/>
  <c r="AD103" i="15"/>
  <c r="M103" i="15"/>
  <c r="G104" i="15"/>
  <c r="H104" i="15"/>
  <c r="I104" i="15"/>
  <c r="M104" i="15"/>
  <c r="G105" i="15"/>
  <c r="H105" i="15"/>
  <c r="I105" i="15"/>
  <c r="AE105" i="15" s="1"/>
  <c r="M105" i="15"/>
  <c r="G106" i="15"/>
  <c r="H106" i="15"/>
  <c r="I106" i="15"/>
  <c r="M106" i="15"/>
  <c r="G107" i="15"/>
  <c r="H107" i="15"/>
  <c r="I107" i="15"/>
  <c r="L107" i="15" s="1"/>
  <c r="M107" i="15"/>
  <c r="G108" i="15"/>
  <c r="H108" i="15"/>
  <c r="I108" i="15"/>
  <c r="AD108" i="15" s="1"/>
  <c r="C109" i="20" s="1"/>
  <c r="M108" i="15"/>
  <c r="G109" i="15"/>
  <c r="H109" i="15"/>
  <c r="I109" i="15"/>
  <c r="M109" i="15"/>
  <c r="G110" i="15"/>
  <c r="H110" i="15"/>
  <c r="I110" i="15"/>
  <c r="L110" i="15" s="1"/>
  <c r="BF110" i="15" s="1"/>
  <c r="AF111" i="20" s="1"/>
  <c r="M110" i="15"/>
  <c r="D11" i="15"/>
  <c r="F11" i="15"/>
  <c r="AE54" i="15" s="1"/>
  <c r="H11" i="15"/>
  <c r="I11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N95" i="15"/>
  <c r="O95" i="15"/>
  <c r="P95" i="15"/>
  <c r="Q95" i="15"/>
  <c r="R95" i="15"/>
  <c r="S95" i="15"/>
  <c r="T95" i="15"/>
  <c r="U95" i="15"/>
  <c r="V95" i="15"/>
  <c r="W95" i="15"/>
  <c r="X95" i="15"/>
  <c r="Y95" i="15"/>
  <c r="Z95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96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N98" i="15"/>
  <c r="O98" i="15"/>
  <c r="P98" i="15"/>
  <c r="Q98" i="15"/>
  <c r="R98" i="15"/>
  <c r="S98" i="15"/>
  <c r="T98" i="15"/>
  <c r="U98" i="15"/>
  <c r="V98" i="15"/>
  <c r="W98" i="15"/>
  <c r="X98" i="15"/>
  <c r="Y98" i="15"/>
  <c r="Z98" i="15"/>
  <c r="N99" i="15"/>
  <c r="O99" i="15"/>
  <c r="P99" i="15"/>
  <c r="Q99" i="15"/>
  <c r="R99" i="15"/>
  <c r="S99" i="15"/>
  <c r="T99" i="15"/>
  <c r="U99" i="15"/>
  <c r="V99" i="15"/>
  <c r="W99" i="15"/>
  <c r="X99" i="15"/>
  <c r="Y99" i="15"/>
  <c r="Z99" i="15"/>
  <c r="N100" i="15"/>
  <c r="O100" i="15"/>
  <c r="P100" i="15"/>
  <c r="Q100" i="15"/>
  <c r="R100" i="15"/>
  <c r="S100" i="15"/>
  <c r="T100" i="15"/>
  <c r="U100" i="15"/>
  <c r="V100" i="15"/>
  <c r="W100" i="15"/>
  <c r="X100" i="15"/>
  <c r="Y100" i="15"/>
  <c r="Z100" i="15"/>
  <c r="N101" i="15"/>
  <c r="O101" i="15"/>
  <c r="P101" i="15"/>
  <c r="Q101" i="15"/>
  <c r="R101" i="15"/>
  <c r="S101" i="15"/>
  <c r="T101" i="15"/>
  <c r="U101" i="15"/>
  <c r="V101" i="15"/>
  <c r="W101" i="15"/>
  <c r="X101" i="15"/>
  <c r="Y101" i="15"/>
  <c r="Z101" i="15"/>
  <c r="N102" i="15"/>
  <c r="O102" i="15"/>
  <c r="P102" i="15"/>
  <c r="Q102" i="15"/>
  <c r="R102" i="15"/>
  <c r="S102" i="15"/>
  <c r="T102" i="15"/>
  <c r="U102" i="15"/>
  <c r="V102" i="15"/>
  <c r="W102" i="15"/>
  <c r="X102" i="15"/>
  <c r="Y102" i="15"/>
  <c r="Z102" i="15"/>
  <c r="N103" i="15"/>
  <c r="O103" i="15"/>
  <c r="P103" i="15"/>
  <c r="Q103" i="15"/>
  <c r="R103" i="15"/>
  <c r="S103" i="15"/>
  <c r="T103" i="15"/>
  <c r="U103" i="15"/>
  <c r="V103" i="15"/>
  <c r="W103" i="15"/>
  <c r="X103" i="15"/>
  <c r="Y103" i="15"/>
  <c r="Z103" i="15"/>
  <c r="N104" i="15"/>
  <c r="O104" i="15"/>
  <c r="P104" i="15"/>
  <c r="Q104" i="15"/>
  <c r="R104" i="15"/>
  <c r="S104" i="15"/>
  <c r="T104" i="15"/>
  <c r="U104" i="15"/>
  <c r="V104" i="15"/>
  <c r="W104" i="15"/>
  <c r="X104" i="15"/>
  <c r="Y104" i="15"/>
  <c r="Z104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N106" i="15"/>
  <c r="O106" i="15"/>
  <c r="P106" i="15"/>
  <c r="Q106" i="15"/>
  <c r="R106" i="15"/>
  <c r="S106" i="15"/>
  <c r="T106" i="15"/>
  <c r="U106" i="15"/>
  <c r="V106" i="15"/>
  <c r="W106" i="15"/>
  <c r="X106" i="15"/>
  <c r="Y106" i="15"/>
  <c r="Z106" i="15"/>
  <c r="N107" i="15"/>
  <c r="O107" i="15"/>
  <c r="P107" i="15"/>
  <c r="Q107" i="15"/>
  <c r="R107" i="15"/>
  <c r="S107" i="15"/>
  <c r="T107" i="15"/>
  <c r="U107" i="15"/>
  <c r="V107" i="15"/>
  <c r="W107" i="15"/>
  <c r="X107" i="15"/>
  <c r="Y107" i="15"/>
  <c r="Z107" i="15"/>
  <c r="N108" i="15"/>
  <c r="O108" i="15"/>
  <c r="P108" i="15"/>
  <c r="Q108" i="15"/>
  <c r="R108" i="15"/>
  <c r="S108" i="15"/>
  <c r="T108" i="15"/>
  <c r="U108" i="15"/>
  <c r="V108" i="15"/>
  <c r="W108" i="15"/>
  <c r="X108" i="15"/>
  <c r="Y108" i="15"/>
  <c r="Z108" i="15"/>
  <c r="N109" i="15"/>
  <c r="O109" i="15"/>
  <c r="P109" i="15"/>
  <c r="Q109" i="15"/>
  <c r="R109" i="15"/>
  <c r="S109" i="15"/>
  <c r="T109" i="15"/>
  <c r="U109" i="15"/>
  <c r="V109" i="15"/>
  <c r="W109" i="15"/>
  <c r="X109" i="15"/>
  <c r="Y109" i="15"/>
  <c r="Z109" i="15"/>
  <c r="N110" i="15"/>
  <c r="O110" i="15"/>
  <c r="P110" i="15"/>
  <c r="Q110" i="15"/>
  <c r="R110" i="15"/>
  <c r="S110" i="15"/>
  <c r="T110" i="15"/>
  <c r="U110" i="15"/>
  <c r="V110" i="15"/>
  <c r="W110" i="15"/>
  <c r="X110" i="15"/>
  <c r="Y110" i="15"/>
  <c r="Z110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F22" i="15"/>
  <c r="AE20" i="15"/>
  <c r="D21" i="20" s="1"/>
  <c r="AF107" i="15"/>
  <c r="AE106" i="15"/>
  <c r="AF103" i="15"/>
  <c r="L103" i="15"/>
  <c r="AD101" i="15"/>
  <c r="AF99" i="15"/>
  <c r="E100" i="20" s="1"/>
  <c r="AD98" i="15"/>
  <c r="AE97" i="15"/>
  <c r="AD97" i="15"/>
  <c r="C98" i="20" s="1"/>
  <c r="AD96" i="15"/>
  <c r="AE96" i="15"/>
  <c r="AF96" i="15"/>
  <c r="AE95" i="15"/>
  <c r="AE94" i="15"/>
  <c r="AD94" i="15"/>
  <c r="AF94" i="15"/>
  <c r="AE93" i="15"/>
  <c r="D94" i="20" s="1"/>
  <c r="AF93" i="15"/>
  <c r="AD93" i="15"/>
  <c r="AF17" i="15"/>
  <c r="AE13" i="15"/>
  <c r="D14" i="20" s="1"/>
  <c r="AF13" i="15"/>
  <c r="AD13" i="15"/>
  <c r="AF14" i="15"/>
  <c r="AF88" i="15"/>
  <c r="E89" i="20" s="1"/>
  <c r="AF87" i="15"/>
  <c r="AE85" i="15"/>
  <c r="AF85" i="15"/>
  <c r="L85" i="15"/>
  <c r="AD84" i="15"/>
  <c r="AE84" i="15"/>
  <c r="AF84" i="15"/>
  <c r="AE83" i="15"/>
  <c r="AF83" i="15"/>
  <c r="AD83" i="15"/>
  <c r="AD81" i="15"/>
  <c r="C82" i="20" s="1"/>
  <c r="AF81" i="15"/>
  <c r="D81" i="20"/>
  <c r="AD77" i="15"/>
  <c r="C78" i="20" s="1"/>
  <c r="AE77" i="15"/>
  <c r="AF77" i="15"/>
  <c r="AD76" i="15"/>
  <c r="AD75" i="15"/>
  <c r="AE75" i="15"/>
  <c r="AD74" i="15"/>
  <c r="AE74" i="15"/>
  <c r="AE73" i="15"/>
  <c r="D74" i="20" s="1"/>
  <c r="AD72" i="15"/>
  <c r="AE29" i="15"/>
  <c r="AF29" i="15"/>
  <c r="AD29" i="15"/>
  <c r="AF24" i="15"/>
  <c r="AF23" i="15"/>
  <c r="E24" i="20" s="1"/>
  <c r="AD23" i="15"/>
  <c r="AD38" i="15"/>
  <c r="AF36" i="15"/>
  <c r="E37" i="20" s="1"/>
  <c r="AE30" i="15"/>
  <c r="D31" i="20" s="1"/>
  <c r="AF30" i="15"/>
  <c r="AD30" i="15"/>
  <c r="AD41" i="15"/>
  <c r="AF41" i="15"/>
  <c r="AE41" i="15"/>
  <c r="D42" i="20" s="1"/>
  <c r="AD39" i="15"/>
  <c r="AF39" i="15"/>
  <c r="AD35" i="15"/>
  <c r="C36" i="20" s="1"/>
  <c r="AD33" i="15"/>
  <c r="AF70" i="15"/>
  <c r="E71" i="20" s="1"/>
  <c r="AD69" i="15"/>
  <c r="AE69" i="15"/>
  <c r="D70" i="20" s="1"/>
  <c r="AD65" i="15"/>
  <c r="AF65" i="15"/>
  <c r="AD63" i="15"/>
  <c r="C64" i="20" s="1"/>
  <c r="AD61" i="15"/>
  <c r="AF61" i="15"/>
  <c r="AF60" i="15"/>
  <c r="E61" i="20" s="1"/>
  <c r="AD60" i="15"/>
  <c r="C61" i="20" s="1"/>
  <c r="AE59" i="15"/>
  <c r="AF59" i="15"/>
  <c r="AD59" i="15"/>
  <c r="AF58" i="15"/>
  <c r="E59" i="20" s="1"/>
  <c r="AD58" i="15"/>
  <c r="C59" i="20" s="1"/>
  <c r="AD56" i="15"/>
  <c r="AF56" i="15"/>
  <c r="E57" i="20" s="1"/>
  <c r="AD55" i="15"/>
  <c r="C56" i="20" s="1"/>
  <c r="AD54" i="15"/>
  <c r="AF54" i="15"/>
  <c r="AF52" i="15"/>
  <c r="AF51" i="15"/>
  <c r="E52" i="20" s="1"/>
  <c r="AD50" i="15"/>
  <c r="AF50" i="15"/>
  <c r="AD49" i="15"/>
  <c r="AF49" i="15"/>
  <c r="AD48" i="15"/>
  <c r="AF48" i="15"/>
  <c r="AD46" i="15"/>
  <c r="AD45" i="15"/>
  <c r="C46" i="20" s="1"/>
  <c r="AF43" i="15"/>
  <c r="AD42" i="15"/>
  <c r="AF42" i="15"/>
  <c r="AE55" i="15"/>
  <c r="AE15" i="15"/>
  <c r="D16" i="20" s="1"/>
  <c r="AE24" i="15"/>
  <c r="AE48" i="15"/>
  <c r="D49" i="20" s="1"/>
  <c r="AE63" i="15"/>
  <c r="AE22" i="15"/>
  <c r="AE25" i="15"/>
  <c r="D26" i="20"/>
  <c r="AE49" i="15"/>
  <c r="AE58" i="15"/>
  <c r="AE28" i="15"/>
  <c r="AD27" i="15"/>
  <c r="K97" i="15"/>
  <c r="BB97" i="15" s="1"/>
  <c r="AA98" i="20" s="1"/>
  <c r="K85" i="15"/>
  <c r="AY85" i="15" s="1"/>
  <c r="K87" i="15"/>
  <c r="AW87" i="15" s="1"/>
  <c r="V88" i="20" s="1"/>
  <c r="AE11" i="15"/>
  <c r="AZ97" i="15"/>
  <c r="Y98" i="20" s="1"/>
  <c r="AX97" i="15"/>
  <c r="W98" i="20" s="1"/>
  <c r="BC87" i="15"/>
  <c r="AX87" i="15"/>
  <c r="BB87" i="15"/>
  <c r="X86" i="20"/>
  <c r="AW77" i="15"/>
  <c r="BD74" i="15"/>
  <c r="BB74" i="15"/>
  <c r="BC74" i="15"/>
  <c r="AS29" i="15"/>
  <c r="R30" i="20" s="1"/>
  <c r="AU29" i="15"/>
  <c r="AJ29" i="15"/>
  <c r="AT29" i="15"/>
  <c r="S30" i="20" s="1"/>
  <c r="BE24" i="15"/>
  <c r="BG24" i="15"/>
  <c r="BF24" i="15"/>
  <c r="BA24" i="15"/>
  <c r="BC24" i="15"/>
  <c r="AB25" i="20" s="1"/>
  <c r="AV24" i="15"/>
  <c r="AZ24" i="15"/>
  <c r="BD24" i="15"/>
  <c r="AC25" i="20" s="1"/>
  <c r="BB24" i="15"/>
  <c r="AA25" i="20" s="1"/>
  <c r="BE29" i="15"/>
  <c r="AE30" i="20" s="1"/>
  <c r="BG29" i="15"/>
  <c r="AG30" i="20" s="1"/>
  <c r="BF29" i="15"/>
  <c r="AW29" i="15"/>
  <c r="V30" i="20"/>
  <c r="BA29" i="15"/>
  <c r="AY29" i="15"/>
  <c r="BC29" i="15"/>
  <c r="AB30" i="20" s="1"/>
  <c r="AV29" i="15"/>
  <c r="BD29" i="15"/>
  <c r="AX29" i="15"/>
  <c r="BB29" i="15"/>
  <c r="BF31" i="15"/>
  <c r="AF32" i="20" s="1"/>
  <c r="BG31" i="15"/>
  <c r="AG32" i="20" s="1"/>
  <c r="BE31" i="15"/>
  <c r="BG30" i="15"/>
  <c r="BE30" i="15"/>
  <c r="AE31" i="20" s="1"/>
  <c r="BF30" i="15"/>
  <c r="AH41" i="15"/>
  <c r="AT41" i="15"/>
  <c r="S42" i="20" s="1"/>
  <c r="AI41" i="15"/>
  <c r="H42" i="20" s="1"/>
  <c r="AK41" i="15"/>
  <c r="AM41" i="15"/>
  <c r="L42" i="20" s="1"/>
  <c r="AR41" i="15"/>
  <c r="BF39" i="15"/>
  <c r="AF40" i="20" s="1"/>
  <c r="BE39" i="15"/>
  <c r="BG39" i="15"/>
  <c r="BE32" i="15"/>
  <c r="BG32" i="15"/>
  <c r="AG33" i="20" s="1"/>
  <c r="BF32" i="15"/>
  <c r="BC30" i="15"/>
  <c r="AB31" i="20" s="1"/>
  <c r="AV30" i="15"/>
  <c r="U31" i="20" s="1"/>
  <c r="BE69" i="15"/>
  <c r="BF69" i="15"/>
  <c r="BG69" i="15"/>
  <c r="AG70" i="20"/>
  <c r="AH69" i="15"/>
  <c r="AL69" i="15"/>
  <c r="AP69" i="15"/>
  <c r="AT69" i="15"/>
  <c r="S70" i="20" s="1"/>
  <c r="AJ69" i="15"/>
  <c r="I70" i="20" s="1"/>
  <c r="AK69" i="15"/>
  <c r="J70" i="20" s="1"/>
  <c r="AO69" i="15"/>
  <c r="AI69" i="15"/>
  <c r="AM69" i="15"/>
  <c r="AQ69" i="15"/>
  <c r="P70" i="20" s="1"/>
  <c r="AU69" i="15"/>
  <c r="AN69" i="15"/>
  <c r="AR69" i="15"/>
  <c r="AG69" i="15"/>
  <c r="F70" i="20" s="1"/>
  <c r="AS69" i="15"/>
  <c r="AS66" i="15"/>
  <c r="R67" i="20" s="1"/>
  <c r="AG46" i="15"/>
  <c r="AK46" i="15"/>
  <c r="AJ46" i="15"/>
  <c r="I47" i="20" s="1"/>
  <c r="AP46" i="15"/>
  <c r="O47" i="20" s="1"/>
  <c r="AN46" i="15"/>
  <c r="M47" i="20" s="1"/>
  <c r="AI46" i="15"/>
  <c r="AR46" i="15"/>
  <c r="Q47" i="20" s="1"/>
  <c r="AM46" i="15"/>
  <c r="L47" i="20" s="1"/>
  <c r="AZ56" i="15"/>
  <c r="Y57" i="20" s="1"/>
  <c r="BG48" i="15"/>
  <c r="AG49" i="20" s="1"/>
  <c r="BE49" i="15"/>
  <c r="BG49" i="15"/>
  <c r="BF49" i="15"/>
  <c r="AQ48" i="15"/>
  <c r="P49" i="20" s="1"/>
  <c r="AG56" i="15"/>
  <c r="AN56" i="15"/>
  <c r="AT56" i="15"/>
  <c r="S57" i="20" s="1"/>
  <c r="AQ56" i="15"/>
  <c r="P57" i="20" s="1"/>
  <c r="AR56" i="15"/>
  <c r="AI61" i="15"/>
  <c r="AM61" i="15"/>
  <c r="AO61" i="15"/>
  <c r="AT61" i="15"/>
  <c r="BE56" i="15"/>
  <c r="AE57" i="20" s="1"/>
  <c r="AR58" i="15"/>
  <c r="AK58" i="15"/>
  <c r="AH58" i="15"/>
  <c r="G59" i="20" s="1"/>
  <c r="AM58" i="15"/>
  <c r="AT58" i="15"/>
  <c r="S59" i="20" s="1"/>
  <c r="AH55" i="15"/>
  <c r="AK55" i="15"/>
  <c r="J56" i="20" s="1"/>
  <c r="AQ55" i="15"/>
  <c r="AS55" i="15"/>
  <c r="AW49" i="15"/>
  <c r="AX49" i="15"/>
  <c r="W50" i="20" s="1"/>
  <c r="BD49" i="15"/>
  <c r="AC50" i="20" s="1"/>
  <c r="AY49" i="15"/>
  <c r="X50" i="20" s="1"/>
  <c r="BG50" i="15"/>
  <c r="AG51" i="20" s="1"/>
  <c r="AG49" i="15"/>
  <c r="AK49" i="15"/>
  <c r="AO49" i="15"/>
  <c r="AS49" i="15"/>
  <c r="R50" i="20" s="1"/>
  <c r="AH49" i="15"/>
  <c r="AM49" i="15"/>
  <c r="AR49" i="15"/>
  <c r="AL49" i="15"/>
  <c r="AT49" i="15"/>
  <c r="S50" i="20" s="1"/>
  <c r="AN49" i="15"/>
  <c r="AU49" i="15"/>
  <c r="AI49" i="15"/>
  <c r="H50" i="20" s="1"/>
  <c r="AP49" i="15"/>
  <c r="AJ49" i="15"/>
  <c r="AQ49" i="15"/>
  <c r="P50" i="20" s="1"/>
  <c r="AK44" i="15"/>
  <c r="AP44" i="15"/>
  <c r="AT44" i="15"/>
  <c r="S45" i="20" s="1"/>
  <c r="AQ44" i="15"/>
  <c r="P45" i="20" s="1"/>
  <c r="AJ44" i="15"/>
  <c r="I45" i="20" s="1"/>
  <c r="AG42" i="15"/>
  <c r="F43" i="20" s="1"/>
  <c r="AU42" i="15"/>
  <c r="T43" i="20" s="1"/>
  <c r="AY50" i="15"/>
  <c r="X51" i="20"/>
  <c r="BC50" i="15"/>
  <c r="AB51" i="20" s="1"/>
  <c r="AX50" i="15"/>
  <c r="AV50" i="15"/>
  <c r="U51" i="20" s="1"/>
  <c r="AZ50" i="15"/>
  <c r="Y51" i="20" s="1"/>
  <c r="BD50" i="15"/>
  <c r="BB50" i="15"/>
  <c r="AA51" i="20" s="1"/>
  <c r="AC30" i="15"/>
  <c r="B31" i="20" s="1"/>
  <c r="B9" i="20"/>
  <c r="D10" i="20"/>
  <c r="AC88" i="15"/>
  <c r="B89" i="20"/>
  <c r="G89" i="20"/>
  <c r="H89" i="20"/>
  <c r="I89" i="20"/>
  <c r="K89" i="20"/>
  <c r="L89" i="20"/>
  <c r="O89" i="20"/>
  <c r="P89" i="20"/>
  <c r="Q89" i="20"/>
  <c r="S89" i="20"/>
  <c r="T89" i="20"/>
  <c r="G90" i="20"/>
  <c r="H90" i="20"/>
  <c r="I90" i="20"/>
  <c r="J90" i="20"/>
  <c r="K90" i="20"/>
  <c r="L90" i="20"/>
  <c r="P90" i="20"/>
  <c r="Q90" i="20"/>
  <c r="R90" i="20"/>
  <c r="T90" i="20"/>
  <c r="AC90" i="15"/>
  <c r="B91" i="20" s="1"/>
  <c r="F91" i="20"/>
  <c r="H91" i="20"/>
  <c r="I91" i="20"/>
  <c r="J91" i="20"/>
  <c r="K91" i="20"/>
  <c r="L91" i="20"/>
  <c r="M91" i="20"/>
  <c r="N91" i="20"/>
  <c r="P91" i="20"/>
  <c r="Q91" i="20"/>
  <c r="R91" i="20"/>
  <c r="S91" i="20"/>
  <c r="T91" i="20"/>
  <c r="AC91" i="15"/>
  <c r="B92" i="20"/>
  <c r="F92" i="20"/>
  <c r="G92" i="20"/>
  <c r="I92" i="20"/>
  <c r="J92" i="20"/>
  <c r="K92" i="20"/>
  <c r="L92" i="20"/>
  <c r="M92" i="20"/>
  <c r="N92" i="20"/>
  <c r="O92" i="20"/>
  <c r="Q92" i="20"/>
  <c r="R92" i="20"/>
  <c r="S92" i="20"/>
  <c r="T92" i="20"/>
  <c r="F93" i="20"/>
  <c r="G93" i="20"/>
  <c r="H93" i="20"/>
  <c r="I93" i="20"/>
  <c r="J93" i="20"/>
  <c r="K93" i="20"/>
  <c r="L93" i="20"/>
  <c r="M93" i="20"/>
  <c r="N93" i="20"/>
  <c r="O93" i="20"/>
  <c r="P93" i="20"/>
  <c r="Q93" i="20"/>
  <c r="R93" i="20"/>
  <c r="S93" i="20"/>
  <c r="T93" i="20"/>
  <c r="AC93" i="15"/>
  <c r="B94" i="20" s="1"/>
  <c r="C94" i="20"/>
  <c r="F94" i="20"/>
  <c r="G94" i="20"/>
  <c r="H94" i="20"/>
  <c r="I94" i="20"/>
  <c r="K94" i="20"/>
  <c r="L94" i="20"/>
  <c r="M94" i="20"/>
  <c r="N94" i="20"/>
  <c r="O94" i="20"/>
  <c r="P94" i="20"/>
  <c r="Q94" i="20"/>
  <c r="S94" i="20"/>
  <c r="T94" i="20"/>
  <c r="AF94" i="20"/>
  <c r="AC94" i="15"/>
  <c r="B95" i="20" s="1"/>
  <c r="F95" i="20"/>
  <c r="G95" i="20"/>
  <c r="H95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AC95" i="15"/>
  <c r="B96" i="20" s="1"/>
  <c r="F96" i="20"/>
  <c r="G96" i="20"/>
  <c r="H96" i="20"/>
  <c r="I96" i="20"/>
  <c r="J96" i="20"/>
  <c r="K96" i="20"/>
  <c r="M96" i="20"/>
  <c r="N96" i="20"/>
  <c r="O96" i="20"/>
  <c r="P96" i="20"/>
  <c r="Q96" i="20"/>
  <c r="R96" i="20"/>
  <c r="S96" i="20"/>
  <c r="AC96" i="15"/>
  <c r="B97" i="20" s="1"/>
  <c r="F97" i="20"/>
  <c r="G97" i="20"/>
  <c r="H97" i="20"/>
  <c r="I97" i="20"/>
  <c r="J97" i="20"/>
  <c r="K97" i="20"/>
  <c r="L97" i="20"/>
  <c r="N97" i="20"/>
  <c r="O97" i="20"/>
  <c r="P97" i="20"/>
  <c r="Q97" i="20"/>
  <c r="R97" i="20"/>
  <c r="S97" i="20"/>
  <c r="T97" i="20"/>
  <c r="B98" i="20"/>
  <c r="G98" i="20"/>
  <c r="H98" i="20"/>
  <c r="I98" i="20"/>
  <c r="J98" i="20"/>
  <c r="K98" i="20"/>
  <c r="L98" i="20"/>
  <c r="M98" i="20"/>
  <c r="O98" i="20"/>
  <c r="P98" i="20"/>
  <c r="Q98" i="20"/>
  <c r="R98" i="20"/>
  <c r="S98" i="20"/>
  <c r="T98" i="20"/>
  <c r="AC98" i="15"/>
  <c r="B99" i="20" s="1"/>
  <c r="F99" i="20"/>
  <c r="H99" i="20"/>
  <c r="I99" i="20"/>
  <c r="J99" i="20"/>
  <c r="K99" i="20"/>
  <c r="L99" i="20"/>
  <c r="M99" i="20"/>
  <c r="N99" i="20"/>
  <c r="P99" i="20"/>
  <c r="Q99" i="20"/>
  <c r="R99" i="20"/>
  <c r="S99" i="20"/>
  <c r="T99" i="20"/>
  <c r="AC99" i="15"/>
  <c r="B100" i="20" s="1"/>
  <c r="F100" i="20"/>
  <c r="G100" i="20"/>
  <c r="H100" i="20"/>
  <c r="I100" i="20"/>
  <c r="J100" i="20"/>
  <c r="K100" i="20"/>
  <c r="L100" i="20"/>
  <c r="M100" i="20"/>
  <c r="N100" i="20"/>
  <c r="O100" i="20"/>
  <c r="P100" i="20"/>
  <c r="Q100" i="20"/>
  <c r="R100" i="20"/>
  <c r="S100" i="20"/>
  <c r="T100" i="20"/>
  <c r="AC100" i="15"/>
  <c r="B101" i="20"/>
  <c r="F101" i="20"/>
  <c r="G101" i="20"/>
  <c r="H101" i="20"/>
  <c r="J101" i="20"/>
  <c r="K101" i="20"/>
  <c r="L101" i="20"/>
  <c r="M101" i="20"/>
  <c r="N101" i="20"/>
  <c r="O101" i="20"/>
  <c r="P101" i="20"/>
  <c r="R101" i="20"/>
  <c r="S101" i="20"/>
  <c r="T101" i="20"/>
  <c r="AC101" i="15"/>
  <c r="B102" i="20" s="1"/>
  <c r="F102" i="20"/>
  <c r="G102" i="20"/>
  <c r="H102" i="20"/>
  <c r="I102" i="20"/>
  <c r="K102" i="20"/>
  <c r="L102" i="20"/>
  <c r="M102" i="20"/>
  <c r="N102" i="20"/>
  <c r="O102" i="20"/>
  <c r="P102" i="20"/>
  <c r="Q102" i="20"/>
  <c r="S102" i="20"/>
  <c r="T102" i="20"/>
  <c r="AC102" i="15"/>
  <c r="B103" i="20" s="1"/>
  <c r="F103" i="20"/>
  <c r="G103" i="20"/>
  <c r="H103" i="20"/>
  <c r="I103" i="20"/>
  <c r="J103" i="20"/>
  <c r="L103" i="20"/>
  <c r="M103" i="20"/>
  <c r="N103" i="20"/>
  <c r="O103" i="20"/>
  <c r="P103" i="20"/>
  <c r="Q103" i="20"/>
  <c r="R103" i="20"/>
  <c r="T103" i="20"/>
  <c r="AC103" i="15"/>
  <c r="B104" i="20" s="1"/>
  <c r="F104" i="20"/>
  <c r="G104" i="20"/>
  <c r="H104" i="20"/>
  <c r="I104" i="20"/>
  <c r="J104" i="20"/>
  <c r="K104" i="20"/>
  <c r="M104" i="20"/>
  <c r="N104" i="20"/>
  <c r="O104" i="20"/>
  <c r="P104" i="20"/>
  <c r="Q104" i="20"/>
  <c r="R104" i="20"/>
  <c r="S104" i="20"/>
  <c r="AC104" i="15"/>
  <c r="B105" i="20" s="1"/>
  <c r="F105" i="20"/>
  <c r="G105" i="20"/>
  <c r="H105" i="20"/>
  <c r="I105" i="20"/>
  <c r="J105" i="20"/>
  <c r="K105" i="20"/>
  <c r="L105" i="20"/>
  <c r="N105" i="20"/>
  <c r="O105" i="20"/>
  <c r="P105" i="20"/>
  <c r="Q105" i="20"/>
  <c r="R105" i="20"/>
  <c r="S105" i="20"/>
  <c r="T105" i="20"/>
  <c r="AC105" i="15"/>
  <c r="B106" i="20" s="1"/>
  <c r="G106" i="20"/>
  <c r="H106" i="20"/>
  <c r="I106" i="20"/>
  <c r="J106" i="20"/>
  <c r="K106" i="20"/>
  <c r="L106" i="20"/>
  <c r="M106" i="20"/>
  <c r="O106" i="20"/>
  <c r="P106" i="20"/>
  <c r="Q106" i="20"/>
  <c r="R106" i="20"/>
  <c r="S106" i="20"/>
  <c r="T106" i="20"/>
  <c r="AC106" i="15"/>
  <c r="B107" i="20" s="1"/>
  <c r="F107" i="20"/>
  <c r="H107" i="20"/>
  <c r="I107" i="20"/>
  <c r="J107" i="20"/>
  <c r="K107" i="20"/>
  <c r="L107" i="20"/>
  <c r="M107" i="20"/>
  <c r="N107" i="20"/>
  <c r="P107" i="20"/>
  <c r="Q107" i="20"/>
  <c r="R107" i="20"/>
  <c r="S107" i="20"/>
  <c r="T107" i="20"/>
  <c r="AC107" i="15"/>
  <c r="B108" i="20"/>
  <c r="F108" i="20"/>
  <c r="G108" i="20"/>
  <c r="I108" i="20"/>
  <c r="J108" i="20"/>
  <c r="K108" i="20"/>
  <c r="L108" i="20"/>
  <c r="M108" i="20"/>
  <c r="N108" i="20"/>
  <c r="O108" i="20"/>
  <c r="Q108" i="20"/>
  <c r="R108" i="20"/>
  <c r="S108" i="20"/>
  <c r="T108" i="20"/>
  <c r="AC108" i="15"/>
  <c r="B109" i="20"/>
  <c r="F109" i="20"/>
  <c r="G109" i="20"/>
  <c r="H109" i="20"/>
  <c r="J109" i="20"/>
  <c r="K109" i="20"/>
  <c r="L109" i="20"/>
  <c r="M109" i="20"/>
  <c r="N109" i="20"/>
  <c r="O109" i="20"/>
  <c r="P109" i="20"/>
  <c r="R109" i="20"/>
  <c r="S109" i="20"/>
  <c r="T109" i="20"/>
  <c r="AC109" i="15"/>
  <c r="B110" i="20" s="1"/>
  <c r="F110" i="20"/>
  <c r="G110" i="20"/>
  <c r="H110" i="20"/>
  <c r="I110" i="20"/>
  <c r="K110" i="20"/>
  <c r="L110" i="20"/>
  <c r="M110" i="20"/>
  <c r="N110" i="20"/>
  <c r="O110" i="20"/>
  <c r="P110" i="20"/>
  <c r="Q110" i="20"/>
  <c r="S110" i="20"/>
  <c r="T110" i="20"/>
  <c r="AC110" i="15"/>
  <c r="B111" i="20" s="1"/>
  <c r="F111" i="20"/>
  <c r="G111" i="20"/>
  <c r="H111" i="20"/>
  <c r="I111" i="20"/>
  <c r="J111" i="20"/>
  <c r="L111" i="20"/>
  <c r="M111" i="20"/>
  <c r="N111" i="20"/>
  <c r="O111" i="20"/>
  <c r="P111" i="20"/>
  <c r="Q111" i="20"/>
  <c r="R111" i="20"/>
  <c r="T111" i="20"/>
  <c r="F88" i="20"/>
  <c r="G88" i="20"/>
  <c r="H88" i="20"/>
  <c r="I88" i="20"/>
  <c r="J88" i="20"/>
  <c r="K88" i="20"/>
  <c r="M88" i="20"/>
  <c r="N88" i="20"/>
  <c r="O88" i="20"/>
  <c r="P88" i="20"/>
  <c r="Q88" i="20"/>
  <c r="R88" i="20"/>
  <c r="S88" i="20"/>
  <c r="W88" i="20"/>
  <c r="AA88" i="20"/>
  <c r="AB88" i="20"/>
  <c r="AC11" i="15"/>
  <c r="B12" i="20"/>
  <c r="AC12" i="15"/>
  <c r="B13" i="20"/>
  <c r="AC13" i="15"/>
  <c r="B14" i="20" s="1"/>
  <c r="AC14" i="15"/>
  <c r="B15" i="20" s="1"/>
  <c r="AC15" i="15"/>
  <c r="B16" i="20"/>
  <c r="AC16" i="15"/>
  <c r="B17" i="20"/>
  <c r="AC18" i="15"/>
  <c r="B19" i="20" s="1"/>
  <c r="AC19" i="15"/>
  <c r="B20" i="20" s="1"/>
  <c r="AC20" i="15"/>
  <c r="B21" i="20"/>
  <c r="AC21" i="15"/>
  <c r="B22" i="20"/>
  <c r="AC22" i="15"/>
  <c r="B23" i="20" s="1"/>
  <c r="AC23" i="15"/>
  <c r="B24" i="20" s="1"/>
  <c r="AC24" i="15"/>
  <c r="B25" i="20"/>
  <c r="AC25" i="15"/>
  <c r="B26" i="20"/>
  <c r="AC26" i="15"/>
  <c r="B27" i="20" s="1"/>
  <c r="AC27" i="15"/>
  <c r="B28" i="20" s="1"/>
  <c r="AC28" i="15"/>
  <c r="B29" i="20"/>
  <c r="AC29" i="15"/>
  <c r="B30" i="20"/>
  <c r="AC31" i="15"/>
  <c r="B32" i="20" s="1"/>
  <c r="AC32" i="15"/>
  <c r="B33" i="20" s="1"/>
  <c r="AC33" i="15"/>
  <c r="B34" i="20"/>
  <c r="AC34" i="15"/>
  <c r="B35" i="20"/>
  <c r="AC35" i="15"/>
  <c r="B36" i="20" s="1"/>
  <c r="AC36" i="15"/>
  <c r="B37" i="20" s="1"/>
  <c r="AC37" i="15"/>
  <c r="B38" i="20"/>
  <c r="AC39" i="15"/>
  <c r="B40" i="20"/>
  <c r="AC40" i="15"/>
  <c r="B41" i="20" s="1"/>
  <c r="AC42" i="15"/>
  <c r="B43" i="20"/>
  <c r="AC43" i="15"/>
  <c r="B44" i="20"/>
  <c r="AC44" i="15"/>
  <c r="B45" i="20" s="1"/>
  <c r="AC45" i="15"/>
  <c r="B46" i="20" s="1"/>
  <c r="AC46" i="15"/>
  <c r="B47" i="20"/>
  <c r="AC47" i="15"/>
  <c r="B48" i="20"/>
  <c r="AC48" i="15"/>
  <c r="B49" i="20" s="1"/>
  <c r="AC49" i="15"/>
  <c r="B50" i="20" s="1"/>
  <c r="AC50" i="15"/>
  <c r="B51" i="20"/>
  <c r="AC51" i="15"/>
  <c r="B52" i="20"/>
  <c r="AC52" i="15"/>
  <c r="B53" i="20" s="1"/>
  <c r="AC53" i="15"/>
  <c r="B54" i="20" s="1"/>
  <c r="B55" i="20"/>
  <c r="AC55" i="15"/>
  <c r="B56" i="20" s="1"/>
  <c r="AC56" i="15"/>
  <c r="B57" i="20"/>
  <c r="AC57" i="15"/>
  <c r="B58" i="20"/>
  <c r="AC58" i="15"/>
  <c r="B59" i="20" s="1"/>
  <c r="AC59" i="15"/>
  <c r="B60" i="20" s="1"/>
  <c r="AC61" i="15"/>
  <c r="B62" i="20" s="1"/>
  <c r="AC62" i="15"/>
  <c r="B63" i="20" s="1"/>
  <c r="AC63" i="15"/>
  <c r="B64" i="20"/>
  <c r="AC64" i="15"/>
  <c r="B65" i="20" s="1"/>
  <c r="AC65" i="15"/>
  <c r="B66" i="20" s="1"/>
  <c r="AC66" i="15"/>
  <c r="B67" i="20" s="1"/>
  <c r="AC67" i="15"/>
  <c r="B68" i="20" s="1"/>
  <c r="AC69" i="15"/>
  <c r="B70" i="20"/>
  <c r="AC70" i="15"/>
  <c r="B71" i="20" s="1"/>
  <c r="AC72" i="15"/>
  <c r="B73" i="20" s="1"/>
  <c r="AC73" i="15"/>
  <c r="B74" i="20" s="1"/>
  <c r="AC74" i="15"/>
  <c r="B75" i="20" s="1"/>
  <c r="AC75" i="15"/>
  <c r="B76" i="20" s="1"/>
  <c r="AC76" i="15"/>
  <c r="B77" i="20" s="1"/>
  <c r="AC77" i="15"/>
  <c r="B78" i="20" s="1"/>
  <c r="AC78" i="15"/>
  <c r="B79" i="20" s="1"/>
  <c r="AC79" i="15"/>
  <c r="B80" i="20" s="1"/>
  <c r="AC80" i="15"/>
  <c r="B81" i="20" s="1"/>
  <c r="AC81" i="15"/>
  <c r="B82" i="20"/>
  <c r="AC82" i="15"/>
  <c r="B83" i="20" s="1"/>
  <c r="AC83" i="15"/>
  <c r="B84" i="20" s="1"/>
  <c r="AC84" i="15"/>
  <c r="B85" i="20" s="1"/>
  <c r="AC85" i="15"/>
  <c r="B86" i="20" s="1"/>
  <c r="AC86" i="15"/>
  <c r="B87" i="20"/>
  <c r="AC87" i="15"/>
  <c r="B88" i="20" s="1"/>
  <c r="AC71" i="15"/>
  <c r="B72" i="20" s="1"/>
  <c r="AA75" i="20"/>
  <c r="AB75" i="20"/>
  <c r="AC75" i="20"/>
  <c r="T78" i="20"/>
  <c r="V78" i="20"/>
  <c r="AE78" i="20"/>
  <c r="I84" i="20"/>
  <c r="F86" i="20"/>
  <c r="G86" i="20"/>
  <c r="H86" i="20"/>
  <c r="I86" i="20"/>
  <c r="K86" i="20"/>
  <c r="L86" i="20"/>
  <c r="M86" i="20"/>
  <c r="N86" i="20"/>
  <c r="O86" i="20"/>
  <c r="P86" i="20"/>
  <c r="Q86" i="20"/>
  <c r="S86" i="20"/>
  <c r="T86" i="20"/>
  <c r="F87" i="20"/>
  <c r="G87" i="20"/>
  <c r="H87" i="20"/>
  <c r="I87" i="20"/>
  <c r="J87" i="20"/>
  <c r="L87" i="20"/>
  <c r="M87" i="20"/>
  <c r="N87" i="20"/>
  <c r="O87" i="20"/>
  <c r="P87" i="20"/>
  <c r="Q87" i="20"/>
  <c r="R87" i="20"/>
  <c r="T87" i="20"/>
  <c r="AE25" i="20"/>
  <c r="AF25" i="20"/>
  <c r="AG25" i="20"/>
  <c r="AA30" i="20"/>
  <c r="AC30" i="20"/>
  <c r="AF30" i="20"/>
  <c r="AF31" i="20"/>
  <c r="AG31" i="20"/>
  <c r="AE32" i="20"/>
  <c r="AE33" i="20"/>
  <c r="AF33" i="20"/>
  <c r="AE40" i="20"/>
  <c r="AG40" i="20"/>
  <c r="AE42" i="20"/>
  <c r="AE50" i="20"/>
  <c r="AF50" i="20"/>
  <c r="AG50" i="20"/>
  <c r="AC51" i="20"/>
  <c r="AE61" i="20"/>
  <c r="AE70" i="20"/>
  <c r="AF70" i="20"/>
  <c r="Y25" i="20"/>
  <c r="Z25" i="20"/>
  <c r="X30" i="20"/>
  <c r="Y30" i="20"/>
  <c r="Z30" i="20"/>
  <c r="X42" i="20"/>
  <c r="U25" i="20"/>
  <c r="U30" i="20"/>
  <c r="W30" i="20"/>
  <c r="V50" i="20"/>
  <c r="W51" i="20"/>
  <c r="T30" i="20"/>
  <c r="T50" i="20"/>
  <c r="R56" i="20"/>
  <c r="S62" i="20"/>
  <c r="R70" i="20"/>
  <c r="T70" i="20"/>
  <c r="Q42" i="20"/>
  <c r="O45" i="20"/>
  <c r="O50" i="20"/>
  <c r="Q50" i="20"/>
  <c r="P56" i="20"/>
  <c r="Q57" i="20"/>
  <c r="Q59" i="20"/>
  <c r="O70" i="20"/>
  <c r="Q70" i="20"/>
  <c r="L50" i="20"/>
  <c r="M50" i="20"/>
  <c r="N50" i="20"/>
  <c r="M57" i="20"/>
  <c r="L59" i="20"/>
  <c r="L62" i="20"/>
  <c r="N62" i="20"/>
  <c r="L70" i="20"/>
  <c r="M70" i="20"/>
  <c r="N70" i="20"/>
  <c r="I30" i="20"/>
  <c r="J42" i="20"/>
  <c r="J45" i="20"/>
  <c r="J47" i="20"/>
  <c r="I50" i="20"/>
  <c r="J50" i="20"/>
  <c r="K50" i="20"/>
  <c r="J59" i="20"/>
  <c r="K70" i="20"/>
  <c r="H47" i="20"/>
  <c r="H62" i="20"/>
  <c r="H70" i="20"/>
  <c r="G50" i="20"/>
  <c r="G56" i="20"/>
  <c r="G70" i="20"/>
  <c r="G42" i="20"/>
  <c r="F47" i="20"/>
  <c r="F50" i="20"/>
  <c r="F57" i="20"/>
  <c r="E31" i="20"/>
  <c r="C31" i="20"/>
  <c r="E86" i="20"/>
  <c r="C84" i="20"/>
  <c r="D83" i="20"/>
  <c r="E82" i="20"/>
  <c r="E78" i="20"/>
  <c r="E88" i="20"/>
  <c r="D86" i="20"/>
  <c r="E85" i="20"/>
  <c r="D78" i="20"/>
  <c r="C102" i="20"/>
  <c r="E97" i="20"/>
  <c r="E95" i="20"/>
  <c r="C86" i="20"/>
  <c r="D85" i="20"/>
  <c r="E84" i="20"/>
  <c r="E76" i="20"/>
  <c r="D107" i="20"/>
  <c r="D97" i="20"/>
  <c r="D95" i="20"/>
  <c r="C76" i="20"/>
  <c r="D75" i="20"/>
  <c r="D106" i="20"/>
  <c r="D104" i="20"/>
  <c r="D98" i="20"/>
  <c r="D96" i="20"/>
  <c r="C75" i="20"/>
  <c r="C104" i="20"/>
  <c r="C100" i="20"/>
  <c r="C85" i="20"/>
  <c r="D84" i="20"/>
  <c r="C77" i="20"/>
  <c r="D76" i="20"/>
  <c r="E108" i="20"/>
  <c r="E104" i="20"/>
  <c r="C101" i="20"/>
  <c r="C99" i="20"/>
  <c r="C97" i="20"/>
  <c r="C95" i="20"/>
  <c r="E94" i="20"/>
  <c r="C57" i="20"/>
  <c r="C49" i="20"/>
  <c r="D25" i="20"/>
  <c r="D17" i="20"/>
  <c r="E53" i="20"/>
  <c r="E49" i="20"/>
  <c r="E25" i="20"/>
  <c r="C60" i="20"/>
  <c r="C28" i="20"/>
  <c r="D64" i="20"/>
  <c r="D56" i="20"/>
  <c r="E60" i="20"/>
  <c r="E44" i="20"/>
  <c r="C70" i="20"/>
  <c r="C66" i="20"/>
  <c r="C62" i="20"/>
  <c r="C50" i="20"/>
  <c r="C42" i="20"/>
  <c r="C34" i="20"/>
  <c r="C30" i="20"/>
  <c r="C14" i="20"/>
  <c r="D50" i="20"/>
  <c r="D30" i="20"/>
  <c r="E66" i="20"/>
  <c r="E62" i="20"/>
  <c r="E50" i="20"/>
  <c r="E42" i="20"/>
  <c r="E30" i="20"/>
  <c r="E26" i="20"/>
  <c r="E18" i="20"/>
  <c r="E14" i="20"/>
  <c r="D69" i="20"/>
  <c r="D53" i="20"/>
  <c r="D29" i="20"/>
  <c r="E21" i="20"/>
  <c r="C40" i="20"/>
  <c r="C24" i="20"/>
  <c r="D60" i="20"/>
  <c r="D28" i="20"/>
  <c r="E40" i="20"/>
  <c r="E32" i="20"/>
  <c r="C74" i="20"/>
  <c r="C55" i="20"/>
  <c r="C51" i="20"/>
  <c r="C47" i="20"/>
  <c r="C43" i="20"/>
  <c r="C39" i="20"/>
  <c r="C27" i="20"/>
  <c r="D71" i="20"/>
  <c r="D59" i="20"/>
  <c r="D55" i="20"/>
  <c r="D23" i="20"/>
  <c r="E55" i="20"/>
  <c r="E51" i="20"/>
  <c r="E43" i="20"/>
  <c r="E23" i="20"/>
  <c r="E15" i="20"/>
  <c r="C73" i="20"/>
  <c r="D12" i="20"/>
  <c r="B23" i="17"/>
  <c r="B19" i="17"/>
  <c r="B22" i="17"/>
  <c r="B20" i="17"/>
  <c r="CI10" i="54"/>
  <c r="BD10" i="54"/>
  <c r="G10" i="54"/>
  <c r="BP10" i="54"/>
  <c r="AD10" i="54"/>
  <c r="BI10" i="54"/>
  <c r="AT10" i="54"/>
  <c r="CD10" i="54"/>
  <c r="BX10" i="54"/>
  <c r="M10" i="54"/>
  <c r="BE10" i="54"/>
  <c r="AO10" i="54"/>
  <c r="Y10" i="54"/>
  <c r="CJ10" i="54"/>
  <c r="AQ10" i="54"/>
  <c r="AJ10" i="54"/>
  <c r="AB10" i="54"/>
  <c r="BH10" i="54"/>
  <c r="K10" i="54"/>
  <c r="CH10" i="54"/>
  <c r="O10" i="54"/>
  <c r="BB10" i="54"/>
  <c r="AU10" i="54"/>
  <c r="X10" i="54"/>
  <c r="J10" i="54"/>
  <c r="BQ10" i="54"/>
  <c r="AU48" i="15"/>
  <c r="T49" i="20" s="1"/>
  <c r="AY69" i="15"/>
  <c r="X70" i="20" s="1"/>
  <c r="BD69" i="15"/>
  <c r="AC70" i="20" s="1"/>
  <c r="BA69" i="15"/>
  <c r="Z70" i="20" s="1"/>
  <c r="L67" i="15"/>
  <c r="AD67" i="15"/>
  <c r="C68" i="20" s="1"/>
  <c r="K67" i="15"/>
  <c r="J67" i="15"/>
  <c r="AE67" i="15"/>
  <c r="D68" i="20"/>
  <c r="AF67" i="15"/>
  <c r="E68" i="20"/>
  <c r="L53" i="15"/>
  <c r="AE53" i="15"/>
  <c r="D54" i="20"/>
  <c r="AD53" i="15"/>
  <c r="C54" i="20" s="1"/>
  <c r="K53" i="15"/>
  <c r="J53" i="15"/>
  <c r="AF53" i="15"/>
  <c r="E54" i="20" s="1"/>
  <c r="L36" i="15"/>
  <c r="K36" i="15"/>
  <c r="AE36" i="15"/>
  <c r="D37" i="20"/>
  <c r="AK30" i="15"/>
  <c r="J31" i="20" s="1"/>
  <c r="AL30" i="15"/>
  <c r="K31" i="20" s="1"/>
  <c r="AO30" i="15"/>
  <c r="N31" i="20" s="1"/>
  <c r="AT30" i="15"/>
  <c r="S31" i="20" s="1"/>
  <c r="AM30" i="15"/>
  <c r="L31" i="20" s="1"/>
  <c r="AH30" i="15"/>
  <c r="G31" i="20" s="1"/>
  <c r="AG30" i="15"/>
  <c r="F31" i="20"/>
  <c r="AS30" i="15"/>
  <c r="R31" i="20" s="1"/>
  <c r="AN30" i="15"/>
  <c r="M31" i="20" s="1"/>
  <c r="AI30" i="15"/>
  <c r="H31" i="20" s="1"/>
  <c r="AR30" i="15"/>
  <c r="Q31" i="20"/>
  <c r="AQ30" i="15"/>
  <c r="P31" i="20" s="1"/>
  <c r="AJ30" i="15"/>
  <c r="I31" i="20"/>
  <c r="K18" i="15"/>
  <c r="AF18" i="15"/>
  <c r="E19" i="20" s="1"/>
  <c r="AE18" i="15"/>
  <c r="D19" i="20" s="1"/>
  <c r="L18" i="15"/>
  <c r="J18" i="15"/>
  <c r="AU30" i="15"/>
  <c r="T31" i="20" s="1"/>
  <c r="AM48" i="15"/>
  <c r="L49" i="20"/>
  <c r="AH48" i="15"/>
  <c r="G49" i="20" s="1"/>
  <c r="AS48" i="15"/>
  <c r="R49" i="20" s="1"/>
  <c r="AT48" i="15"/>
  <c r="S49" i="20"/>
  <c r="AI48" i="15"/>
  <c r="H49" i="20"/>
  <c r="AP48" i="15"/>
  <c r="O49" i="20"/>
  <c r="AR48" i="15"/>
  <c r="Q49" i="20" s="1"/>
  <c r="AJ48" i="15"/>
  <c r="I49" i="20"/>
  <c r="AO48" i="15"/>
  <c r="N49" i="20" s="1"/>
  <c r="AG48" i="15"/>
  <c r="F49" i="20" s="1"/>
  <c r="J15" i="15"/>
  <c r="AZ84" i="15"/>
  <c r="Y85" i="20" s="1"/>
  <c r="BA84" i="15"/>
  <c r="Z85" i="20" s="1"/>
  <c r="BB84" i="15"/>
  <c r="AA85" i="20" s="1"/>
  <c r="AY84" i="15"/>
  <c r="X85" i="20"/>
  <c r="BD84" i="15"/>
  <c r="AC85" i="20" s="1"/>
  <c r="AW84" i="15"/>
  <c r="V85" i="20"/>
  <c r="AX84" i="15"/>
  <c r="W85" i="20" s="1"/>
  <c r="AV84" i="15"/>
  <c r="U85" i="20"/>
  <c r="AV93" i="15"/>
  <c r="U94" i="20" s="1"/>
  <c r="AV41" i="15"/>
  <c r="U42" i="20"/>
  <c r="AZ41" i="15"/>
  <c r="Y42" i="20" s="1"/>
  <c r="BA41" i="15"/>
  <c r="Z42" i="20"/>
  <c r="BC41" i="15"/>
  <c r="AB42" i="20" s="1"/>
  <c r="BD41" i="15"/>
  <c r="AC42" i="20"/>
  <c r="AX41" i="15"/>
  <c r="W42" i="20" s="1"/>
  <c r="BB41" i="15"/>
  <c r="AA42" i="20" s="1"/>
  <c r="AW41" i="15"/>
  <c r="V42" i="20" s="1"/>
  <c r="DT36" i="54"/>
  <c r="DX42" i="54"/>
  <c r="DW34" i="54"/>
  <c r="DU25" i="54"/>
  <c r="DU20" i="54"/>
  <c r="DR26" i="54"/>
  <c r="DS42" i="54"/>
  <c r="DS31" i="54"/>
  <c r="DV40" i="54"/>
  <c r="DT40" i="54"/>
  <c r="DW30" i="54"/>
  <c r="DU12" i="54"/>
  <c r="DX18" i="54"/>
  <c r="DX23" i="54"/>
  <c r="DR30" i="54"/>
  <c r="DW37" i="54"/>
  <c r="DT20" i="54"/>
  <c r="DR23" i="54"/>
  <c r="DU24" i="54"/>
  <c r="DW31" i="54"/>
  <c r="DS43" i="54"/>
  <c r="DV37" i="54"/>
  <c r="DR29" i="54"/>
  <c r="DT35" i="54"/>
  <c r="DV12" i="54"/>
  <c r="DU21" i="54"/>
  <c r="DW24" i="54"/>
  <c r="DS16" i="54"/>
  <c r="DR25" i="54"/>
  <c r="DV19" i="54"/>
  <c r="DX17" i="54"/>
  <c r="DT17" i="54"/>
  <c r="DR33" i="54"/>
  <c r="DU36" i="54"/>
  <c r="DS37" i="54"/>
  <c r="DS34" i="54"/>
  <c r="DX16" i="54"/>
  <c r="DW15" i="54"/>
  <c r="DT14" i="54"/>
  <c r="DU14" i="54"/>
  <c r="DS12" i="54"/>
  <c r="DU28" i="54"/>
  <c r="DV22" i="54"/>
  <c r="DS20" i="54"/>
  <c r="DT27" i="54"/>
  <c r="DV28" i="54"/>
  <c r="DU26" i="54"/>
  <c r="F27" i="56" s="1"/>
  <c r="I398" i="33" s="1"/>
  <c r="DU27" i="54"/>
  <c r="DT30" i="54"/>
  <c r="DU41" i="54"/>
  <c r="DU32" i="54"/>
  <c r="DX32" i="54"/>
  <c r="DR37" i="54"/>
  <c r="DT33" i="54"/>
  <c r="DR16" i="54"/>
  <c r="DV16" i="54"/>
  <c r="DT15" i="54"/>
  <c r="DV23" i="54"/>
  <c r="DS14" i="54"/>
  <c r="DS27" i="54"/>
  <c r="DV32" i="54"/>
  <c r="DV35" i="54"/>
  <c r="DX41" i="54"/>
  <c r="DU31" i="54"/>
  <c r="DU34" i="54"/>
  <c r="DS40" i="54"/>
  <c r="DS32" i="54"/>
  <c r="DW17" i="54"/>
  <c r="DS17" i="54"/>
  <c r="DU18" i="54"/>
  <c r="DS24" i="54"/>
  <c r="DR19" i="54"/>
  <c r="DW28" i="54"/>
  <c r="DS33" i="54"/>
  <c r="DW43" i="54"/>
  <c r="DV43" i="54"/>
  <c r="DX26" i="54"/>
  <c r="DS28" i="54"/>
  <c r="DV14" i="54"/>
  <c r="DU13" i="54"/>
  <c r="DW21" i="54"/>
  <c r="DS26" i="54"/>
  <c r="DR17" i="54"/>
  <c r="DT26" i="54"/>
  <c r="DR24" i="54"/>
  <c r="DT28" i="54"/>
  <c r="DS36" i="54"/>
  <c r="DV36" i="54"/>
  <c r="DR18" i="54"/>
  <c r="DV18" i="54"/>
  <c r="DW20" i="54"/>
  <c r="DR13" i="54"/>
  <c r="DX22" i="54"/>
  <c r="DX30" i="54"/>
  <c r="DU29" i="54"/>
  <c r="DT31" i="54"/>
  <c r="DW13" i="54"/>
  <c r="DR21" i="54"/>
  <c r="DU23" i="54"/>
  <c r="DV34" i="54"/>
  <c r="DS15" i="54"/>
  <c r="DT22" i="54"/>
  <c r="DX19" i="54"/>
  <c r="DV26" i="54"/>
  <c r="DT37" i="54"/>
  <c r="DV31" i="54"/>
  <c r="DU17" i="54"/>
  <c r="DV17" i="54"/>
  <c r="DT21" i="54"/>
  <c r="DX28" i="54"/>
  <c r="DR40" i="54"/>
  <c r="DU16" i="54"/>
  <c r="DT43" i="54"/>
  <c r="DR15" i="54"/>
  <c r="DR14" i="54"/>
  <c r="DX27" i="54"/>
  <c r="DR27" i="54"/>
  <c r="DT16" i="54"/>
  <c r="DS29" i="54"/>
  <c r="DW35" i="54"/>
  <c r="DR12" i="54"/>
  <c r="DW22" i="54"/>
  <c r="DX38" i="54"/>
  <c r="DT25" i="54"/>
  <c r="DV24" i="54"/>
  <c r="DR38" i="54"/>
  <c r="DR32" i="54"/>
  <c r="DT19" i="54"/>
  <c r="DX14" i="54"/>
  <c r="DV27" i="54"/>
  <c r="DW12" i="54"/>
  <c r="DU40" i="54"/>
  <c r="DW29" i="54"/>
  <c r="DX39" i="54"/>
  <c r="DW26" i="54"/>
  <c r="DS13" i="54"/>
  <c r="DD20" i="54"/>
  <c r="DM13" i="54"/>
  <c r="DQ15" i="54"/>
  <c r="DB23" i="54"/>
  <c r="DQ24" i="54"/>
  <c r="DC24" i="54"/>
  <c r="DG26" i="54"/>
  <c r="DM12" i="54"/>
  <c r="DG23" i="54"/>
  <c r="DK21" i="54"/>
  <c r="DK33" i="54"/>
  <c r="DD32" i="54"/>
  <c r="DM40" i="54"/>
  <c r="DL34" i="54"/>
  <c r="DJ31" i="54"/>
  <c r="DG40" i="54"/>
  <c r="DB33" i="54"/>
  <c r="DL39" i="54"/>
  <c r="DK41" i="54"/>
  <c r="DN15" i="54"/>
  <c r="DJ34" i="54"/>
  <c r="DL20" i="54"/>
  <c r="DB14" i="54"/>
  <c r="C15" i="56" s="1"/>
  <c r="F98" i="33" s="1"/>
  <c r="DK17" i="54"/>
  <c r="DJ23" i="54"/>
  <c r="DF25" i="54"/>
  <c r="DK24" i="54"/>
  <c r="DO26" i="54"/>
  <c r="DE16" i="54"/>
  <c r="DB24" i="54"/>
  <c r="DK22" i="54"/>
  <c r="DH34" i="54"/>
  <c r="DM32" i="54"/>
  <c r="DQ20" i="54"/>
  <c r="DG35" i="54"/>
  <c r="DG32" i="54"/>
  <c r="DO40" i="54"/>
  <c r="DI40" i="54"/>
  <c r="DK40" i="54"/>
  <c r="DC40" i="54"/>
  <c r="DP22" i="54"/>
  <c r="DH14" i="54"/>
  <c r="DQ17" i="54"/>
  <c r="DM19" i="54"/>
  <c r="DF27" i="54"/>
  <c r="DE28" i="54"/>
  <c r="DQ14" i="54"/>
  <c r="DP13" i="54"/>
  <c r="DE23" i="54"/>
  <c r="DD29" i="54"/>
  <c r="DL26" i="54"/>
  <c r="DB36" i="54"/>
  <c r="DF35" i="54"/>
  <c r="DO27" i="54"/>
  <c r="DO37" i="54"/>
  <c r="DM34" i="54"/>
  <c r="DH13" i="54"/>
  <c r="DC42" i="54"/>
  <c r="DE39" i="54"/>
  <c r="DK31" i="54"/>
  <c r="DJ40" i="54"/>
  <c r="DC15" i="54"/>
  <c r="DO17" i="54"/>
  <c r="DE21" i="54"/>
  <c r="DL22" i="54"/>
  <c r="DI14" i="54"/>
  <c r="DC16" i="54"/>
  <c r="DJ21" i="54"/>
  <c r="DI25" i="54"/>
  <c r="DL28" i="54"/>
  <c r="DG31" i="54"/>
  <c r="DO29" i="54"/>
  <c r="DH21" i="54"/>
  <c r="DF37" i="54"/>
  <c r="DH31" i="54"/>
  <c r="DQ21" i="54"/>
  <c r="DK36" i="54"/>
  <c r="DJ28" i="54"/>
  <c r="DB37" i="54"/>
  <c r="DK43" i="54"/>
  <c r="DC25" i="54"/>
  <c r="DM43" i="54"/>
  <c r="DP14" i="54"/>
  <c r="DG21" i="54"/>
  <c r="DM28" i="54"/>
  <c r="DH17" i="54"/>
  <c r="DM29" i="54"/>
  <c r="DD17" i="54"/>
  <c r="DD28" i="54"/>
  <c r="DH35" i="54"/>
  <c r="DJ35" i="54"/>
  <c r="DJ38" i="54"/>
  <c r="DB41" i="54"/>
  <c r="DC41" i="54"/>
  <c r="DG17" i="54"/>
  <c r="DD22" i="54"/>
  <c r="DG12" i="54"/>
  <c r="DN24" i="54"/>
  <c r="DJ30" i="54"/>
  <c r="DM20" i="54"/>
  <c r="DM30" i="54"/>
  <c r="DC36" i="54"/>
  <c r="DM36" i="54"/>
  <c r="DC37" i="54"/>
  <c r="DC39" i="54"/>
  <c r="DM39" i="54"/>
  <c r="DH36" i="54"/>
  <c r="DH12" i="54"/>
  <c r="DQ18" i="54"/>
  <c r="DO20" i="54"/>
  <c r="DK29" i="54"/>
  <c r="DB19" i="54"/>
  <c r="DM27" i="54"/>
  <c r="DH33" i="54"/>
  <c r="DM38" i="54"/>
  <c r="DO38" i="54"/>
  <c r="DB35" i="54"/>
  <c r="DQ42" i="54"/>
  <c r="DQ34" i="54"/>
  <c r="DI13" i="54"/>
  <c r="DP20" i="54"/>
  <c r="DN13" i="54"/>
  <c r="DC20" i="54"/>
  <c r="DF26" i="54"/>
  <c r="DP28" i="54"/>
  <c r="DQ36" i="54"/>
  <c r="DI39" i="54"/>
  <c r="DO23" i="54"/>
  <c r="DP43" i="54"/>
  <c r="DG19" i="54"/>
  <c r="DP21" i="54"/>
  <c r="DI16" i="54"/>
  <c r="DP39" i="54"/>
  <c r="DL31" i="54"/>
  <c r="DP12" i="54"/>
  <c r="DF23" i="54"/>
  <c r="DQ33" i="54"/>
  <c r="DF18" i="54"/>
  <c r="DL15" i="54"/>
  <c r="DK27" i="54"/>
  <c r="DD38" i="54"/>
  <c r="DK42" i="54"/>
  <c r="DB26" i="54"/>
  <c r="C27" i="56" s="1"/>
  <c r="F398" i="33" s="1"/>
  <c r="DL19" i="54"/>
  <c r="DH30" i="54"/>
  <c r="DK30" i="54"/>
  <c r="DB39" i="54"/>
  <c r="DD14" i="54"/>
  <c r="DQ31" i="54"/>
  <c r="DL14" i="54"/>
  <c r="DF32" i="54"/>
  <c r="DN27" i="54"/>
  <c r="DO35" i="54"/>
  <c r="DB25" i="54"/>
  <c r="DN30" i="54"/>
  <c r="DP29" i="54"/>
  <c r="DD12" i="54"/>
  <c r="DG14" i="54"/>
  <c r="DE17" i="54"/>
  <c r="DP24" i="54"/>
  <c r="DC21" i="54"/>
  <c r="DM24" i="54"/>
  <c r="DB15" i="54"/>
  <c r="BG103" i="15"/>
  <c r="AG104" i="20" s="1"/>
  <c r="BF103" i="15"/>
  <c r="AF104" i="20" s="1"/>
  <c r="BE103" i="15"/>
  <c r="AE104" i="20" s="1"/>
  <c r="DG42" i="54"/>
  <c r="AH84" i="15"/>
  <c r="G85" i="20"/>
  <c r="AP84" i="15"/>
  <c r="O85" i="20"/>
  <c r="AI84" i="15"/>
  <c r="H85" i="20" s="1"/>
  <c r="AQ84" i="15"/>
  <c r="P85" i="20" s="1"/>
  <c r="AJ84" i="15"/>
  <c r="I85" i="20" s="1"/>
  <c r="AR84" i="15"/>
  <c r="Q85" i="20"/>
  <c r="AM84" i="15"/>
  <c r="L85" i="20" s="1"/>
  <c r="AU84" i="15"/>
  <c r="T85" i="20" s="1"/>
  <c r="AN84" i="15"/>
  <c r="M85" i="20" s="1"/>
  <c r="AO84" i="15"/>
  <c r="N85" i="20" s="1"/>
  <c r="AS84" i="15"/>
  <c r="R85" i="20" s="1"/>
  <c r="AG84" i="15"/>
  <c r="F85" i="20" s="1"/>
  <c r="AK84" i="15"/>
  <c r="J85" i="20" s="1"/>
  <c r="AL84" i="15"/>
  <c r="K85" i="20" s="1"/>
  <c r="L79" i="15"/>
  <c r="BG79" i="15" s="1"/>
  <c r="AG80" i="20" s="1"/>
  <c r="K79" i="15"/>
  <c r="AF79" i="15"/>
  <c r="E80" i="20" s="1"/>
  <c r="AD79" i="15"/>
  <c r="C80" i="20"/>
  <c r="AE79" i="15"/>
  <c r="D80" i="20"/>
  <c r="K37" i="15"/>
  <c r="AF37" i="15"/>
  <c r="E38" i="20" s="1"/>
  <c r="L37" i="15"/>
  <c r="AK48" i="15"/>
  <c r="J49" i="20"/>
  <c r="AW69" i="15"/>
  <c r="V70" i="20"/>
  <c r="DH39" i="54"/>
  <c r="BA86" i="15"/>
  <c r="Z87" i="20" s="1"/>
  <c r="AY86" i="15"/>
  <c r="X87" i="20"/>
  <c r="AW86" i="15"/>
  <c r="V87" i="20" s="1"/>
  <c r="AX86" i="15"/>
  <c r="W87" i="20" s="1"/>
  <c r="AZ86" i="15"/>
  <c r="Y87" i="20" s="1"/>
  <c r="BC86" i="15"/>
  <c r="AB87" i="20" s="1"/>
  <c r="AV86" i="15"/>
  <c r="U87" i="20" s="1"/>
  <c r="K15" i="15"/>
  <c r="AF15" i="15"/>
  <c r="E16" i="20"/>
  <c r="L15" i="15"/>
  <c r="AD15" i="15"/>
  <c r="C16" i="20" s="1"/>
  <c r="BF96" i="15"/>
  <c r="AF97" i="20" s="1"/>
  <c r="BG96" i="15"/>
  <c r="AG97" i="20" s="1"/>
  <c r="BE96" i="15"/>
  <c r="AE97" i="20" s="1"/>
  <c r="BE85" i="15"/>
  <c r="AE86" i="20" s="1"/>
  <c r="AW30" i="15"/>
  <c r="V31" i="20" s="1"/>
  <c r="BA30" i="15"/>
  <c r="Z31" i="20" s="1"/>
  <c r="AX30" i="15"/>
  <c r="W31" i="20" s="1"/>
  <c r="AO77" i="15"/>
  <c r="N78" i="20" s="1"/>
  <c r="AH77" i="15"/>
  <c r="G78" i="20" s="1"/>
  <c r="AQ77" i="15"/>
  <c r="P78" i="20" s="1"/>
  <c r="AI77" i="15"/>
  <c r="H78" i="20" s="1"/>
  <c r="AR77" i="15"/>
  <c r="Q78" i="20"/>
  <c r="AJ77" i="15"/>
  <c r="I78" i="20" s="1"/>
  <c r="AS77" i="15"/>
  <c r="R78" i="20" s="1"/>
  <c r="AM77" i="15"/>
  <c r="L78" i="20" s="1"/>
  <c r="AG77" i="15"/>
  <c r="F78" i="20"/>
  <c r="AK77" i="15"/>
  <c r="J78" i="20" s="1"/>
  <c r="AP77" i="15"/>
  <c r="O78" i="20" s="1"/>
  <c r="AL77" i="15"/>
  <c r="K78" i="20" s="1"/>
  <c r="AN77" i="15"/>
  <c r="M78" i="20" s="1"/>
  <c r="AT77" i="15"/>
  <c r="S78" i="20" s="1"/>
  <c r="AZ98" i="15"/>
  <c r="Y99" i="20" s="1"/>
  <c r="AW98" i="15"/>
  <c r="V99" i="20"/>
  <c r="AY98" i="15"/>
  <c r="X99" i="20" s="1"/>
  <c r="AX98" i="15"/>
  <c r="W99" i="20" s="1"/>
  <c r="BC98" i="15"/>
  <c r="AB99" i="20" s="1"/>
  <c r="BB98" i="15"/>
  <c r="AA99" i="20"/>
  <c r="AV98" i="15"/>
  <c r="U99" i="20" s="1"/>
  <c r="K80" i="15"/>
  <c r="AF80" i="15"/>
  <c r="E81" i="20" s="1"/>
  <c r="L80" i="15"/>
  <c r="AD80" i="15"/>
  <c r="C81" i="20" s="1"/>
  <c r="L82" i="15"/>
  <c r="K82" i="15"/>
  <c r="AF82" i="15"/>
  <c r="E83" i="20" s="1"/>
  <c r="AD82" i="15"/>
  <c r="C83" i="20" s="1"/>
  <c r="J80" i="15"/>
  <c r="L64" i="15"/>
  <c r="AE64" i="15"/>
  <c r="D65" i="20" s="1"/>
  <c r="AF64" i="15"/>
  <c r="E65" i="20" s="1"/>
  <c r="K64" i="15"/>
  <c r="AD64" i="15"/>
  <c r="C65" i="20" s="1"/>
  <c r="J64" i="15"/>
  <c r="AU61" i="15"/>
  <c r="T62" i="20" s="1"/>
  <c r="AH61" i="15"/>
  <c r="G62" i="20" s="1"/>
  <c r="AJ61" i="15"/>
  <c r="I62" i="20" s="1"/>
  <c r="AL61" i="15"/>
  <c r="K62" i="20" s="1"/>
  <c r="AG61" i="15"/>
  <c r="F62" i="20" s="1"/>
  <c r="AP58" i="15"/>
  <c r="O59" i="20" s="1"/>
  <c r="AI58" i="15"/>
  <c r="H59" i="20" s="1"/>
  <c r="AU58" i="15"/>
  <c r="T59" i="20" s="1"/>
  <c r="AO58" i="15"/>
  <c r="N59" i="20" s="1"/>
  <c r="AJ58" i="15"/>
  <c r="I59" i="20" s="1"/>
  <c r="AQ58" i="15"/>
  <c r="P59" i="20" s="1"/>
  <c r="AU55" i="15"/>
  <c r="T56" i="20" s="1"/>
  <c r="AO55" i="15"/>
  <c r="N56" i="20" s="1"/>
  <c r="AP55" i="15"/>
  <c r="O56" i="20" s="1"/>
  <c r="AM55" i="15"/>
  <c r="L56" i="20" s="1"/>
  <c r="AW50" i="15"/>
  <c r="V51" i="20"/>
  <c r="BA50" i="15"/>
  <c r="Z51" i="20" s="1"/>
  <c r="BB49" i="15"/>
  <c r="AA50" i="20" s="1"/>
  <c r="AV49" i="15"/>
  <c r="U50" i="20" s="1"/>
  <c r="BA49" i="15"/>
  <c r="Z50" i="20" s="1"/>
  <c r="AO42" i="15"/>
  <c r="N43" i="20" s="1"/>
  <c r="K27" i="15"/>
  <c r="L27" i="15"/>
  <c r="AF27" i="15"/>
  <c r="E28" i="20" s="1"/>
  <c r="AP66" i="15"/>
  <c r="O67" i="20" s="1"/>
  <c r="BG77" i="15"/>
  <c r="AG78" i="20"/>
  <c r="AV94" i="15"/>
  <c r="U95" i="20" s="1"/>
  <c r="AY87" i="15"/>
  <c r="X88" i="20" s="1"/>
  <c r="AZ87" i="15"/>
  <c r="Y88" i="20" s="1"/>
  <c r="BD87" i="15"/>
  <c r="AC88" i="20" s="1"/>
  <c r="L70" i="15"/>
  <c r="BE70" i="15" s="1"/>
  <c r="AE71" i="20" s="1"/>
  <c r="K70" i="15"/>
  <c r="J70" i="15"/>
  <c r="AD70" i="15"/>
  <c r="C71" i="20" s="1"/>
  <c r="L43" i="15"/>
  <c r="K43" i="15"/>
  <c r="AD43" i="15"/>
  <c r="C44" i="20" s="1"/>
  <c r="K16" i="15"/>
  <c r="L16" i="15"/>
  <c r="AD16" i="15"/>
  <c r="C17" i="20" s="1"/>
  <c r="AV77" i="15"/>
  <c r="U78" i="20" s="1"/>
  <c r="BD77" i="15"/>
  <c r="AC78" i="20" s="1"/>
  <c r="BC94" i="15"/>
  <c r="AB95" i="20" s="1"/>
  <c r="AZ106" i="15"/>
  <c r="Y107" i="20" s="1"/>
  <c r="AY106" i="15"/>
  <c r="X107" i="20" s="1"/>
  <c r="AX106" i="15"/>
  <c r="W107" i="20" s="1"/>
  <c r="AE45" i="15"/>
  <c r="D46" i="20"/>
  <c r="AD11" i="15"/>
  <c r="AF11" i="15"/>
  <c r="AE43" i="15"/>
  <c r="D44" i="20" s="1"/>
  <c r="K52" i="15"/>
  <c r="AF32" i="15"/>
  <c r="E33" i="20" s="1"/>
  <c r="J32" i="15"/>
  <c r="AD32" i="15"/>
  <c r="C33" i="20" s="1"/>
  <c r="K25" i="15"/>
  <c r="L25" i="15"/>
  <c r="AD25" i="15"/>
  <c r="C26" i="20" s="1"/>
  <c r="J76" i="15"/>
  <c r="L76" i="15"/>
  <c r="AF76" i="15"/>
  <c r="E77" i="20" s="1"/>
  <c r="K76" i="15"/>
  <c r="AE33" i="15"/>
  <c r="D34" i="20" s="1"/>
  <c r="AE12" i="15"/>
  <c r="AE38" i="15"/>
  <c r="D39" i="20" s="1"/>
  <c r="AE60" i="15"/>
  <c r="D61" i="20" s="1"/>
  <c r="AE56" i="15"/>
  <c r="D57" i="20" s="1"/>
  <c r="AE50" i="15"/>
  <c r="D51" i="20" s="1"/>
  <c r="AE42" i="15"/>
  <c r="D43" i="20"/>
  <c r="AE61" i="15"/>
  <c r="D62" i="20" s="1"/>
  <c r="AE35" i="15"/>
  <c r="D36" i="20" s="1"/>
  <c r="AY94" i="15"/>
  <c r="X95" i="20" s="1"/>
  <c r="AZ94" i="15"/>
  <c r="Y95" i="20" s="1"/>
  <c r="L19" i="15"/>
  <c r="BE19" i="15" s="1"/>
  <c r="AE20" i="20" s="1"/>
  <c r="AE19" i="15"/>
  <c r="D20" i="20" s="1"/>
  <c r="AF19" i="15"/>
  <c r="E20" i="20" s="1"/>
  <c r="J19" i="15"/>
  <c r="AM19" i="15" s="1"/>
  <c r="L20" i="20" s="1"/>
  <c r="K78" i="15"/>
  <c r="L78" i="15"/>
  <c r="BF78" i="15" s="1"/>
  <c r="AE78" i="15"/>
  <c r="D79" i="20" s="1"/>
  <c r="AF78" i="15"/>
  <c r="E79" i="20" s="1"/>
  <c r="J78" i="15"/>
  <c r="AD78" i="15"/>
  <c r="C79" i="20" s="1"/>
  <c r="K57" i="15"/>
  <c r="K61" i="15"/>
  <c r="L61" i="15"/>
  <c r="K58" i="15"/>
  <c r="L58" i="15"/>
  <c r="K44" i="15"/>
  <c r="L44" i="15"/>
  <c r="J36" i="15"/>
  <c r="J82" i="15"/>
  <c r="K100" i="15"/>
  <c r="AE102" i="15"/>
  <c r="D103" i="20"/>
  <c r="L104" i="15"/>
  <c r="L68" i="15"/>
  <c r="K73" i="15"/>
  <c r="K62" i="15"/>
  <c r="L62" i="15"/>
  <c r="K46" i="15"/>
  <c r="K28" i="15"/>
  <c r="K13" i="15"/>
  <c r="L13" i="15"/>
  <c r="J81" i="15"/>
  <c r="K81" i="15"/>
  <c r="J79" i="15"/>
  <c r="L86" i="15"/>
  <c r="K38" i="15"/>
  <c r="AF38" i="15"/>
  <c r="E39" i="20" s="1"/>
  <c r="AL75" i="15"/>
  <c r="K76" i="20"/>
  <c r="AU75" i="15"/>
  <c r="T76" i="20" s="1"/>
  <c r="AM75" i="15"/>
  <c r="L76" i="20" s="1"/>
  <c r="AO75" i="15"/>
  <c r="N76" i="20" s="1"/>
  <c r="AN75" i="15"/>
  <c r="M76" i="20" s="1"/>
  <c r="AI75" i="15"/>
  <c r="H76" i="20" s="1"/>
  <c r="AR75" i="15"/>
  <c r="Q76" i="20" s="1"/>
  <c r="AE86" i="15"/>
  <c r="D87" i="20" s="1"/>
  <c r="AD88" i="15"/>
  <c r="C89" i="20"/>
  <c r="J68" i="15"/>
  <c r="L54" i="15"/>
  <c r="K54" i="15"/>
  <c r="AG83" i="15"/>
  <c r="F84" i="20" s="1"/>
  <c r="AO83" i="15"/>
  <c r="N84" i="20" s="1"/>
  <c r="AH83" i="15"/>
  <c r="G84" i="20" s="1"/>
  <c r="AP83" i="15"/>
  <c r="AI83" i="15"/>
  <c r="H84" i="20" s="1"/>
  <c r="AQ83" i="15"/>
  <c r="P84" i="20" s="1"/>
  <c r="AL83" i="15"/>
  <c r="K84" i="20"/>
  <c r="AT83" i="15"/>
  <c r="S84" i="20" s="1"/>
  <c r="L42" i="15"/>
  <c r="K23" i="15"/>
  <c r="L75" i="15"/>
  <c r="BF75" i="15" s="1"/>
  <c r="DC31" i="54"/>
  <c r="DJ42" i="54"/>
  <c r="DF43" i="54"/>
  <c r="DF30" i="54"/>
  <c r="DK15" i="54"/>
  <c r="DI21" i="54"/>
  <c r="DD18" i="54"/>
  <c r="DD16" i="54"/>
  <c r="DM21" i="54"/>
  <c r="DH18" i="54"/>
  <c r="DO12" i="54"/>
  <c r="DG24" i="54"/>
  <c r="DE18" i="54"/>
  <c r="DN25" i="54"/>
  <c r="DN17" i="54"/>
  <c r="DH25" i="54"/>
  <c r="DF22" i="54"/>
  <c r="DQ28" i="54"/>
  <c r="DD26" i="54"/>
  <c r="DL17" i="54"/>
  <c r="DC29" i="54"/>
  <c r="DM25" i="54"/>
  <c r="DO31" i="54"/>
  <c r="DF24" i="54"/>
  <c r="DD30" i="54"/>
  <c r="DP34" i="54"/>
  <c r="DJ24" i="54"/>
  <c r="DG33" i="54"/>
  <c r="DN37" i="54"/>
  <c r="DN21" i="54"/>
  <c r="DE32" i="54"/>
  <c r="DP35" i="54"/>
  <c r="DI23" i="54"/>
  <c r="DP32" i="54"/>
  <c r="DH37" i="54"/>
  <c r="DD41" i="54"/>
  <c r="DE30" i="54"/>
  <c r="DL33" i="54"/>
  <c r="DJ37" i="54"/>
  <c r="DQ40" i="54"/>
  <c r="DB43" i="54"/>
  <c r="DF40" i="54"/>
  <c r="DF36" i="54"/>
  <c r="DN31" i="54"/>
  <c r="DH32" i="54"/>
  <c r="DG43" i="54"/>
  <c r="DI43" i="54"/>
  <c r="DO28" i="54"/>
  <c r="DJ33" i="54"/>
  <c r="DG39" i="54"/>
  <c r="DI29" i="54"/>
  <c r="DH16" i="54"/>
  <c r="DC13" i="54"/>
  <c r="DL18" i="54"/>
  <c r="DL16" i="54"/>
  <c r="DP18" i="54"/>
  <c r="DK16" i="54"/>
  <c r="DO24" i="54"/>
  <c r="DP19" i="54"/>
  <c r="DI18" i="54"/>
  <c r="DK12" i="54"/>
  <c r="DF29" i="54"/>
  <c r="DE27" i="54"/>
  <c r="DL29" i="54"/>
  <c r="DH26" i="54"/>
  <c r="DJ15" i="54"/>
  <c r="DL30" i="54"/>
  <c r="DE35" i="54"/>
  <c r="DG25" i="54"/>
  <c r="DP33" i="54"/>
  <c r="DL24" i="54"/>
  <c r="DJ36" i="54"/>
  <c r="DQ27" i="54"/>
  <c r="DI33" i="54"/>
  <c r="DP37" i="54"/>
  <c r="DL41" i="54"/>
  <c r="DQ30" i="54"/>
  <c r="DF34" i="54"/>
  <c r="DG38" i="54"/>
  <c r="DF41" i="54"/>
  <c r="DG30" i="54"/>
  <c r="DD37" i="54"/>
  <c r="DM16" i="54"/>
  <c r="DI41" i="54"/>
  <c r="DG41" i="54"/>
  <c r="DE37" i="54"/>
  <c r="DH24" i="54"/>
  <c r="DP16" i="54"/>
  <c r="DK13" i="54"/>
  <c r="DI19" i="54"/>
  <c r="DI17" i="54"/>
  <c r="DO13" i="54"/>
  <c r="DE19" i="54"/>
  <c r="DF17" i="54"/>
  <c r="DD25" i="54"/>
  <c r="DK20" i="54"/>
  <c r="DP27" i="54"/>
  <c r="E28" i="56" s="1"/>
  <c r="U398" i="33" s="1"/>
  <c r="DD19" i="54"/>
  <c r="DF13" i="54"/>
  <c r="DO22" i="54"/>
  <c r="DI12" i="54"/>
  <c r="DE22" i="54"/>
  <c r="DQ12" i="54"/>
  <c r="DI27" i="54"/>
  <c r="DQ16" i="54"/>
  <c r="DQ25" i="54"/>
  <c r="DI31" i="54"/>
  <c r="DM35" i="54"/>
  <c r="DP26" i="54"/>
  <c r="DB34" i="54"/>
  <c r="DK38" i="54"/>
  <c r="DO25" i="54"/>
  <c r="DO32" i="54"/>
  <c r="E33" i="56" s="1"/>
  <c r="H148" i="37" s="1"/>
  <c r="DG37" i="54"/>
  <c r="DG28" i="54"/>
  <c r="DD34" i="54"/>
  <c r="DE38" i="54"/>
  <c r="DB31" i="54"/>
  <c r="DO34" i="54"/>
  <c r="DN41" i="54"/>
  <c r="DP42" i="54"/>
  <c r="DE29" i="54"/>
  <c r="DH38" i="54"/>
  <c r="DB38" i="54"/>
  <c r="DD43" i="54"/>
  <c r="DD35" i="54"/>
  <c r="DL12" i="54"/>
  <c r="DO19" i="54"/>
  <c r="DE15" i="54"/>
  <c r="DE13" i="54"/>
  <c r="DH20" i="54"/>
  <c r="DI15" i="54"/>
  <c r="DO21" i="54"/>
  <c r="E22" i="56" s="1"/>
  <c r="U248" i="33" s="1"/>
  <c r="DG20" i="54"/>
  <c r="DC12" i="54"/>
  <c r="DI24" i="54"/>
  <c r="DN23" i="54"/>
  <c r="E24" i="56" s="1"/>
  <c r="V298" i="33" s="1"/>
  <c r="DG16" i="54"/>
  <c r="DJ25" i="54"/>
  <c r="DC23" i="54"/>
  <c r="DP30" i="54"/>
  <c r="DK25" i="54"/>
  <c r="DG22" i="54"/>
  <c r="DB30" i="54"/>
  <c r="DI20" i="54"/>
  <c r="D21" i="56" s="1"/>
  <c r="G248" i="33" s="1"/>
  <c r="DF28" i="54"/>
  <c r="DN32" i="54"/>
  <c r="DN19" i="54"/>
  <c r="DF31" i="54"/>
  <c r="DI36" i="54"/>
  <c r="DE40" i="54"/>
  <c r="DN29" i="54"/>
  <c r="DC34" i="54"/>
  <c r="DL38" i="54"/>
  <c r="DQ35" i="54"/>
  <c r="DJ39" i="54"/>
  <c r="DF15" i="54"/>
  <c r="DI32" i="54"/>
  <c r="DE36" i="54"/>
  <c r="DD39" i="54"/>
  <c r="DH43" i="54"/>
  <c r="DI22" i="54"/>
  <c r="DJ41" i="54"/>
  <c r="AA10" i="54"/>
  <c r="F10" i="54"/>
  <c r="DL13" i="54"/>
  <c r="DJ27" i="54"/>
  <c r="DH29" i="54"/>
  <c r="DO30" i="54"/>
  <c r="DG36" i="54"/>
  <c r="DI37" i="54"/>
  <c r="DI38" i="54"/>
  <c r="DF39" i="54"/>
  <c r="DM41" i="54"/>
  <c r="DD42" i="54"/>
  <c r="DJ43" i="54"/>
  <c r="DE42" i="54"/>
  <c r="DF19" i="54"/>
  <c r="DN22" i="54"/>
  <c r="DD24" i="54"/>
  <c r="DQ29" i="54"/>
  <c r="E30" i="56" s="1"/>
  <c r="U49" i="37" s="1"/>
  <c r="DC35" i="54"/>
  <c r="C36" i="56" s="1"/>
  <c r="T198" i="37" s="1"/>
  <c r="DL36" i="54"/>
  <c r="DL37" i="54"/>
  <c r="DN38" i="54"/>
  <c r="DK39" i="54"/>
  <c r="DB40" i="54"/>
  <c r="DP41" i="54"/>
  <c r="DF42" i="54"/>
  <c r="DL43" i="54"/>
  <c r="DD36" i="54"/>
  <c r="DD33" i="54"/>
  <c r="DE34" i="54"/>
  <c r="DI35" i="54"/>
  <c r="DO36" i="54"/>
  <c r="DQ37" i="54"/>
  <c r="DQ38" i="54"/>
  <c r="DN39" i="54"/>
  <c r="DD40" i="54"/>
  <c r="DH42" i="54"/>
  <c r="DN43" i="54"/>
  <c r="DK14" i="54"/>
  <c r="DM23" i="54"/>
  <c r="DE31" i="54"/>
  <c r="DK32" i="54"/>
  <c r="DN40" i="54"/>
  <c r="DE41" i="54"/>
  <c r="DO42" i="54"/>
  <c r="DC43" i="54"/>
  <c r="DM31" i="54"/>
  <c r="DO39" i="54"/>
  <c r="DN33" i="54"/>
  <c r="DB27" i="54"/>
  <c r="DP31" i="54"/>
  <c r="DI34" i="54"/>
  <c r="DQ39" i="54"/>
  <c r="DE12" i="54"/>
  <c r="DN42" i="54"/>
  <c r="DM37" i="54"/>
  <c r="DJ19" i="54"/>
  <c r="DL42" i="54"/>
  <c r="DK37" i="54"/>
  <c r="DJ32" i="54"/>
  <c r="DG34" i="54"/>
  <c r="DC27" i="54"/>
  <c r="C28" i="56" s="1"/>
  <c r="S398" i="33" s="1"/>
  <c r="DQ13" i="54"/>
  <c r="DM17" i="54"/>
  <c r="DF12" i="54"/>
  <c r="DM15" i="54"/>
  <c r="DQ19" i="54"/>
  <c r="DJ14" i="54"/>
  <c r="DN18" i="54"/>
  <c r="DB12" i="54"/>
  <c r="DF16" i="54"/>
  <c r="DB20" i="54"/>
  <c r="DJ13" i="54"/>
  <c r="DL21" i="54"/>
  <c r="DL25" i="54"/>
  <c r="DD15" i="54"/>
  <c r="DJ22" i="54"/>
  <c r="DC26" i="54"/>
  <c r="DB13" i="54"/>
  <c r="DF21" i="54"/>
  <c r="DP25" i="54"/>
  <c r="DB17" i="54"/>
  <c r="DH23" i="54"/>
  <c r="DD27" i="54"/>
  <c r="DK18" i="54"/>
  <c r="DK28" i="54"/>
  <c r="DO18" i="54"/>
  <c r="DG27" i="54"/>
  <c r="DP17" i="54"/>
  <c r="DC28" i="54"/>
  <c r="DC14" i="54"/>
  <c r="DK23" i="54"/>
  <c r="DG29" i="54"/>
  <c r="DC33" i="54"/>
  <c r="DG18" i="54"/>
  <c r="DJ29" i="54"/>
  <c r="DK34" i="54"/>
  <c r="DC38" i="54"/>
  <c r="DN34" i="54"/>
  <c r="DP36" i="54"/>
  <c r="DB42" i="54"/>
  <c r="DD31" i="54"/>
  <c r="C32" i="56" s="1"/>
  <c r="S98" i="37" s="1"/>
  <c r="DE20" i="54"/>
  <c r="DI42" i="54"/>
  <c r="DP38" i="54"/>
  <c r="DN26" i="54"/>
  <c r="DF14" i="54"/>
  <c r="DB18" i="54"/>
  <c r="DN12" i="54"/>
  <c r="DB16" i="54"/>
  <c r="DF20" i="54"/>
  <c r="DG15" i="54"/>
  <c r="DC19" i="54"/>
  <c r="DJ12" i="54"/>
  <c r="DN16" i="54"/>
  <c r="DE14" i="54"/>
  <c r="DH22" i="54"/>
  <c r="DI26" i="54"/>
  <c r="DO16" i="54"/>
  <c r="DD23" i="54"/>
  <c r="DK26" i="54"/>
  <c r="DM14" i="54"/>
  <c r="DC22" i="54"/>
  <c r="DE26" i="54"/>
  <c r="DM18" i="54"/>
  <c r="DP23" i="54"/>
  <c r="DL27" i="54"/>
  <c r="DB22" i="54"/>
  <c r="DB29" i="54"/>
  <c r="DB21" i="54"/>
  <c r="DB28" i="54"/>
  <c r="DD21" i="54"/>
  <c r="DN28" i="54"/>
  <c r="E29" i="56" s="1"/>
  <c r="H49" i="37" s="1"/>
  <c r="DC30" i="54"/>
  <c r="DF33" i="54"/>
  <c r="DF38" i="54"/>
  <c r="DE43" i="54"/>
  <c r="DO33" i="54"/>
  <c r="DN35" i="54"/>
  <c r="DQ41" i="54"/>
  <c r="DN36" i="54"/>
  <c r="DI30" i="54"/>
  <c r="DD13" i="54"/>
  <c r="DO41" i="54"/>
  <c r="DE33" i="54"/>
  <c r="DE25" i="54"/>
  <c r="DN14" i="54"/>
  <c r="DJ18" i="54"/>
  <c r="DJ16" i="54"/>
  <c r="DN20" i="54"/>
  <c r="E21" i="56" s="1"/>
  <c r="H248" i="33" s="1"/>
  <c r="DO15" i="54"/>
  <c r="DK19" i="54"/>
  <c r="DG13" i="54"/>
  <c r="D14" i="56" s="1"/>
  <c r="T49" i="33" s="1"/>
  <c r="DC17" i="54"/>
  <c r="DJ20" i="54"/>
  <c r="DP15" i="54"/>
  <c r="DQ22" i="54"/>
  <c r="DQ26" i="54"/>
  <c r="DJ17" i="54"/>
  <c r="DL23" i="54"/>
  <c r="DH27" i="54"/>
  <c r="DH15" i="54"/>
  <c r="DM22" i="54"/>
  <c r="DM26" i="54"/>
  <c r="DH19" i="54"/>
  <c r="DE24" i="54"/>
  <c r="C25" i="56" s="1"/>
  <c r="F348" i="33" s="1"/>
  <c r="DI28" i="54"/>
  <c r="DJ26" i="54"/>
  <c r="DH28" i="54"/>
  <c r="DB32" i="54"/>
  <c r="DL35" i="54"/>
  <c r="DH40" i="54"/>
  <c r="DH41" i="54"/>
  <c r="DM42" i="54"/>
  <c r="DQ43" i="54"/>
  <c r="DP40" i="54"/>
  <c r="E41" i="56" s="1"/>
  <c r="H348" i="37" s="1"/>
  <c r="DL32" i="54"/>
  <c r="DO43" i="54"/>
  <c r="DL40" i="54"/>
  <c r="DK35" i="54"/>
  <c r="DC32" i="54"/>
  <c r="C33" i="56" s="1"/>
  <c r="F148" i="37" s="1"/>
  <c r="DQ23" i="54"/>
  <c r="DQ32" i="54"/>
  <c r="DO14" i="54"/>
  <c r="AL10" i="54"/>
  <c r="BD13" i="15"/>
  <c r="AC14" i="20" s="1"/>
  <c r="AY13" i="15"/>
  <c r="X14" i="20" s="1"/>
  <c r="AX13" i="15"/>
  <c r="W14" i="20" s="1"/>
  <c r="BC13" i="15"/>
  <c r="BB13" i="15"/>
  <c r="AA14" i="20" s="1"/>
  <c r="AW13" i="15"/>
  <c r="V14" i="20" s="1"/>
  <c r="AZ13" i="15"/>
  <c r="Y14" i="20" s="1"/>
  <c r="AV13" i="15"/>
  <c r="U14" i="20"/>
  <c r="BA13" i="15"/>
  <c r="Z14" i="20" s="1"/>
  <c r="BE82" i="15"/>
  <c r="AE83" i="20" s="1"/>
  <c r="BF82" i="15"/>
  <c r="AF83" i="20" s="1"/>
  <c r="BG82" i="15"/>
  <c r="AG83" i="20"/>
  <c r="AX28" i="15"/>
  <c r="W29" i="20" s="1"/>
  <c r="AY28" i="15"/>
  <c r="X29" i="20" s="1"/>
  <c r="AW28" i="15"/>
  <c r="V29" i="20" s="1"/>
  <c r="BA28" i="15"/>
  <c r="Z29" i="20" s="1"/>
  <c r="AV28" i="15"/>
  <c r="U29" i="20"/>
  <c r="BB28" i="15"/>
  <c r="AA29" i="20" s="1"/>
  <c r="BC28" i="15"/>
  <c r="AB29" i="20" s="1"/>
  <c r="AZ28" i="15"/>
  <c r="Y29" i="20"/>
  <c r="BD28" i="15"/>
  <c r="AC29" i="20" s="1"/>
  <c r="C12" i="20"/>
  <c r="BG27" i="15"/>
  <c r="AG28" i="20"/>
  <c r="BE27" i="15"/>
  <c r="AE28" i="20"/>
  <c r="BF27" i="15"/>
  <c r="AF28" i="20" s="1"/>
  <c r="AX64" i="15"/>
  <c r="W65" i="20" s="1"/>
  <c r="AV64" i="15"/>
  <c r="U65" i="20" s="1"/>
  <c r="AW64" i="15"/>
  <c r="V65" i="20" s="1"/>
  <c r="BD64" i="15"/>
  <c r="AC65" i="20" s="1"/>
  <c r="BB64" i="15"/>
  <c r="AA65" i="20"/>
  <c r="BC64" i="15"/>
  <c r="AB65" i="20" s="1"/>
  <c r="AY64" i="15"/>
  <c r="X65" i="20" s="1"/>
  <c r="BA64" i="15"/>
  <c r="Z65" i="20" s="1"/>
  <c r="AZ64" i="15"/>
  <c r="Y65" i="20" s="1"/>
  <c r="BG75" i="15"/>
  <c r="AG76" i="20" s="1"/>
  <c r="BE75" i="15"/>
  <c r="AE76" i="20" s="1"/>
  <c r="AF76" i="20"/>
  <c r="BB38" i="15"/>
  <c r="AA39" i="20"/>
  <c r="AZ38" i="15"/>
  <c r="Y39" i="20" s="1"/>
  <c r="BC38" i="15"/>
  <c r="AB39" i="20" s="1"/>
  <c r="AY38" i="15"/>
  <c r="X39" i="20" s="1"/>
  <c r="BC100" i="15"/>
  <c r="AB101" i="20" s="1"/>
  <c r="AZ100" i="15"/>
  <c r="Y101" i="20" s="1"/>
  <c r="AY100" i="15"/>
  <c r="X101" i="20" s="1"/>
  <c r="AX100" i="15"/>
  <c r="W101" i="20" s="1"/>
  <c r="BB100" i="15"/>
  <c r="AA101" i="20"/>
  <c r="BA100" i="15"/>
  <c r="Z101" i="20" s="1"/>
  <c r="AV100" i="15"/>
  <c r="U101" i="20" s="1"/>
  <c r="BD100" i="15"/>
  <c r="AC101" i="20"/>
  <c r="AW100" i="15"/>
  <c r="V101" i="20" s="1"/>
  <c r="AX61" i="15"/>
  <c r="W62" i="20" s="1"/>
  <c r="AY61" i="15"/>
  <c r="X62" i="20" s="1"/>
  <c r="BB61" i="15"/>
  <c r="AA62" i="20" s="1"/>
  <c r="AZ61" i="15"/>
  <c r="Y62" i="20" s="1"/>
  <c r="BC61" i="15"/>
  <c r="AB62" i="20" s="1"/>
  <c r="AV61" i="15"/>
  <c r="U62" i="20"/>
  <c r="BA61" i="15"/>
  <c r="Z62" i="20" s="1"/>
  <c r="AW61" i="15"/>
  <c r="V62" i="20"/>
  <c r="BD61" i="15"/>
  <c r="AC62" i="20" s="1"/>
  <c r="AF79" i="20"/>
  <c r="BE78" i="15"/>
  <c r="AE79" i="20"/>
  <c r="AQ32" i="15"/>
  <c r="P33" i="20" s="1"/>
  <c r="AR32" i="15"/>
  <c r="Q33" i="20"/>
  <c r="AU32" i="15"/>
  <c r="T33" i="20" s="1"/>
  <c r="AO32" i="15"/>
  <c r="N33" i="20" s="1"/>
  <c r="AN32" i="15"/>
  <c r="M33" i="20" s="1"/>
  <c r="AI32" i="15"/>
  <c r="H33" i="20"/>
  <c r="AM32" i="15"/>
  <c r="L33" i="20"/>
  <c r="AL32" i="15"/>
  <c r="K33" i="20" s="1"/>
  <c r="AG32" i="15"/>
  <c r="F33" i="20" s="1"/>
  <c r="AP32" i="15"/>
  <c r="O33" i="20"/>
  <c r="AT32" i="15"/>
  <c r="S33" i="20" s="1"/>
  <c r="AK32" i="15"/>
  <c r="J33" i="20"/>
  <c r="AS32" i="15"/>
  <c r="R33" i="20" s="1"/>
  <c r="AH32" i="15"/>
  <c r="G33" i="20"/>
  <c r="AJ32" i="15"/>
  <c r="I33" i="20"/>
  <c r="BG43" i="15"/>
  <c r="AG44" i="20"/>
  <c r="BF43" i="15"/>
  <c r="AF44" i="20" s="1"/>
  <c r="BE43" i="15"/>
  <c r="AE44" i="20" s="1"/>
  <c r="AV27" i="15"/>
  <c r="U28" i="20"/>
  <c r="BB27" i="15"/>
  <c r="AA28" i="20"/>
  <c r="AW27" i="15"/>
  <c r="V28" i="20" s="1"/>
  <c r="BA27" i="15"/>
  <c r="Z28" i="20"/>
  <c r="BC27" i="15"/>
  <c r="AB28" i="20"/>
  <c r="AZ27" i="15"/>
  <c r="Y28" i="20"/>
  <c r="BD27" i="15"/>
  <c r="AC28" i="20" s="1"/>
  <c r="AX27" i="15"/>
  <c r="W28" i="20"/>
  <c r="AY27" i="15"/>
  <c r="X28" i="20" s="1"/>
  <c r="BC37" i="15"/>
  <c r="AB38" i="20" s="1"/>
  <c r="AY37" i="15"/>
  <c r="X38" i="20"/>
  <c r="AW37" i="15"/>
  <c r="V38" i="20"/>
  <c r="AV37" i="15"/>
  <c r="U38" i="20"/>
  <c r="BD37" i="15"/>
  <c r="AC38" i="20" s="1"/>
  <c r="BB37" i="15"/>
  <c r="AA38" i="20"/>
  <c r="BA37" i="15"/>
  <c r="Z38" i="20" s="1"/>
  <c r="AZ37" i="15"/>
  <c r="Y38" i="20" s="1"/>
  <c r="AX37" i="15"/>
  <c r="W38" i="20" s="1"/>
  <c r="AH15" i="15"/>
  <c r="G16" i="20" s="1"/>
  <c r="AJ15" i="15"/>
  <c r="I16" i="20"/>
  <c r="AP15" i="15"/>
  <c r="O16" i="20" s="1"/>
  <c r="AR15" i="15"/>
  <c r="Q16" i="20" s="1"/>
  <c r="AM15" i="15"/>
  <c r="L16" i="20" s="1"/>
  <c r="AO15" i="15"/>
  <c r="N16" i="20" s="1"/>
  <c r="AG15" i="15"/>
  <c r="F16" i="20"/>
  <c r="AK15" i="15"/>
  <c r="J16" i="20" s="1"/>
  <c r="AL15" i="15"/>
  <c r="K16" i="20" s="1"/>
  <c r="AS15" i="15"/>
  <c r="R16" i="20" s="1"/>
  <c r="AQ15" i="15"/>
  <c r="P16" i="20"/>
  <c r="AU15" i="15"/>
  <c r="T16" i="20" s="1"/>
  <c r="AT15" i="15"/>
  <c r="S16" i="20" s="1"/>
  <c r="AI15" i="15"/>
  <c r="H16" i="20"/>
  <c r="AN15" i="15"/>
  <c r="AL18" i="15"/>
  <c r="K19" i="20"/>
  <c r="AN18" i="15"/>
  <c r="M19" i="20" s="1"/>
  <c r="AT18" i="15"/>
  <c r="S19" i="20"/>
  <c r="AG18" i="15"/>
  <c r="F19" i="20" s="1"/>
  <c r="AQ18" i="15"/>
  <c r="P19" i="20" s="1"/>
  <c r="AS18" i="15"/>
  <c r="R19" i="20" s="1"/>
  <c r="AJ18" i="15"/>
  <c r="I19" i="20" s="1"/>
  <c r="AR18" i="15"/>
  <c r="Q19" i="20" s="1"/>
  <c r="AK18" i="15"/>
  <c r="J19" i="20" s="1"/>
  <c r="AI18" i="15"/>
  <c r="H19" i="20"/>
  <c r="AP18" i="15"/>
  <c r="O19" i="20" s="1"/>
  <c r="AM18" i="15"/>
  <c r="L19" i="20" s="1"/>
  <c r="AU18" i="15"/>
  <c r="T19" i="20" s="1"/>
  <c r="AH18" i="15"/>
  <c r="G19" i="20" s="1"/>
  <c r="AO18" i="15"/>
  <c r="N19" i="20" s="1"/>
  <c r="BG36" i="15"/>
  <c r="AG37" i="20" s="1"/>
  <c r="BF36" i="15"/>
  <c r="AF37" i="20"/>
  <c r="BE36" i="15"/>
  <c r="AE37" i="20" s="1"/>
  <c r="BB53" i="15"/>
  <c r="AA54" i="20"/>
  <c r="AY53" i="15"/>
  <c r="X54" i="20" s="1"/>
  <c r="AX53" i="15"/>
  <c r="W54" i="20"/>
  <c r="BD53" i="15"/>
  <c r="AC54" i="20" s="1"/>
  <c r="AV53" i="15"/>
  <c r="U54" i="20" s="1"/>
  <c r="AW53" i="15"/>
  <c r="V54" i="20" s="1"/>
  <c r="BA53" i="15"/>
  <c r="Z54" i="20"/>
  <c r="AZ53" i="15"/>
  <c r="Y54" i="20" s="1"/>
  <c r="BC53" i="15"/>
  <c r="AB54" i="20" s="1"/>
  <c r="AT67" i="15"/>
  <c r="S68" i="20" s="1"/>
  <c r="AU67" i="15"/>
  <c r="T68" i="20" s="1"/>
  <c r="AN67" i="15"/>
  <c r="M68" i="20"/>
  <c r="AJ67" i="15"/>
  <c r="I68" i="20" s="1"/>
  <c r="AO67" i="15"/>
  <c r="N68" i="20" s="1"/>
  <c r="AR67" i="15"/>
  <c r="Q68" i="20"/>
  <c r="AG67" i="15"/>
  <c r="F68" i="20"/>
  <c r="AI67" i="15"/>
  <c r="H68" i="20"/>
  <c r="AH67" i="15"/>
  <c r="G68" i="20" s="1"/>
  <c r="AK67" i="15"/>
  <c r="J68" i="20" s="1"/>
  <c r="AM67" i="15"/>
  <c r="L68" i="20" s="1"/>
  <c r="AS67" i="15"/>
  <c r="R68" i="20"/>
  <c r="AL67" i="15"/>
  <c r="K68" i="20" s="1"/>
  <c r="AP67" i="15"/>
  <c r="O68" i="20" s="1"/>
  <c r="AQ67" i="15"/>
  <c r="P68" i="20"/>
  <c r="BF104" i="15"/>
  <c r="AF105" i="20" s="1"/>
  <c r="BG104" i="15"/>
  <c r="AG105" i="20" s="1"/>
  <c r="BE104" i="15"/>
  <c r="AE105" i="20" s="1"/>
  <c r="E12" i="20"/>
  <c r="AW80" i="15"/>
  <c r="V81" i="20"/>
  <c r="AX80" i="15"/>
  <c r="W81" i="20" s="1"/>
  <c r="AZ80" i="15"/>
  <c r="Y81" i="20"/>
  <c r="BD80" i="15"/>
  <c r="AC81" i="20" s="1"/>
  <c r="BA80" i="15"/>
  <c r="Z81" i="20" s="1"/>
  <c r="AY80" i="15"/>
  <c r="X81" i="20"/>
  <c r="AV80" i="15"/>
  <c r="U81" i="20" s="1"/>
  <c r="AN76" i="15"/>
  <c r="M77" i="20" s="1"/>
  <c r="AP76" i="15"/>
  <c r="O77" i="20"/>
  <c r="AH76" i="15"/>
  <c r="G77" i="20" s="1"/>
  <c r="AQ76" i="15"/>
  <c r="P77" i="20" s="1"/>
  <c r="AT76" i="15"/>
  <c r="S77" i="20" s="1"/>
  <c r="AU76" i="15"/>
  <c r="T77" i="20" s="1"/>
  <c r="AI76" i="15"/>
  <c r="H77" i="20" s="1"/>
  <c r="AO76" i="15"/>
  <c r="N77" i="20" s="1"/>
  <c r="AL76" i="15"/>
  <c r="K77" i="20"/>
  <c r="AS76" i="15"/>
  <c r="R77" i="20" s="1"/>
  <c r="AR76" i="15"/>
  <c r="Q77" i="20" s="1"/>
  <c r="AZ43" i="15"/>
  <c r="Y44" i="20"/>
  <c r="BA43" i="15"/>
  <c r="Z44" i="20" s="1"/>
  <c r="BB43" i="15"/>
  <c r="AA44" i="20" s="1"/>
  <c r="AY43" i="15"/>
  <c r="X44" i="20"/>
  <c r="BD43" i="15"/>
  <c r="AC44" i="20" s="1"/>
  <c r="AX43" i="15"/>
  <c r="W44" i="20" s="1"/>
  <c r="BC43" i="15"/>
  <c r="AB44" i="20"/>
  <c r="AW43" i="15"/>
  <c r="V44" i="20"/>
  <c r="AV43" i="15"/>
  <c r="U44" i="20" s="1"/>
  <c r="BG86" i="15"/>
  <c r="AG87" i="20" s="1"/>
  <c r="BE86" i="15"/>
  <c r="AE87" i="20"/>
  <c r="BF86" i="15"/>
  <c r="AF87" i="20" s="1"/>
  <c r="AY46" i="15"/>
  <c r="X47" i="20" s="1"/>
  <c r="AW46" i="15"/>
  <c r="V47" i="20" s="1"/>
  <c r="BB46" i="15"/>
  <c r="AA47" i="20"/>
  <c r="AV46" i="15"/>
  <c r="U47" i="20"/>
  <c r="BA46" i="15"/>
  <c r="Z47" i="20"/>
  <c r="AZ46" i="15"/>
  <c r="Y47" i="20" s="1"/>
  <c r="BD46" i="15"/>
  <c r="AC47" i="20" s="1"/>
  <c r="BC46" i="15"/>
  <c r="AB47" i="20"/>
  <c r="AX46" i="15"/>
  <c r="W47" i="20" s="1"/>
  <c r="AN82" i="15"/>
  <c r="M83" i="20" s="1"/>
  <c r="AG82" i="15"/>
  <c r="F83" i="20" s="1"/>
  <c r="AO82" i="15"/>
  <c r="N83" i="20"/>
  <c r="AH82" i="15"/>
  <c r="G83" i="20"/>
  <c r="AP82" i="15"/>
  <c r="O83" i="20" s="1"/>
  <c r="AK82" i="15"/>
  <c r="J83" i="20"/>
  <c r="AS82" i="15"/>
  <c r="R83" i="20" s="1"/>
  <c r="AL82" i="15"/>
  <c r="K83" i="20"/>
  <c r="AM82" i="15"/>
  <c r="L83" i="20" s="1"/>
  <c r="AQ82" i="15"/>
  <c r="P83" i="20"/>
  <c r="AU82" i="15"/>
  <c r="T83" i="20" s="1"/>
  <c r="AI82" i="15"/>
  <c r="H83" i="20"/>
  <c r="AT82" i="15"/>
  <c r="S83" i="20" s="1"/>
  <c r="AJ82" i="15"/>
  <c r="I83" i="20" s="1"/>
  <c r="AR82" i="15"/>
  <c r="Q83" i="20"/>
  <c r="BE18" i="15"/>
  <c r="AE19" i="20" s="1"/>
  <c r="BG18" i="15"/>
  <c r="AG19" i="20" s="1"/>
  <c r="BF18" i="15"/>
  <c r="AF19" i="20" s="1"/>
  <c r="AZ67" i="15"/>
  <c r="Y68" i="20" s="1"/>
  <c r="AW67" i="15"/>
  <c r="V68" i="20" s="1"/>
  <c r="BD67" i="15"/>
  <c r="AC68" i="20"/>
  <c r="AX67" i="15"/>
  <c r="W68" i="20" s="1"/>
  <c r="BB67" i="15"/>
  <c r="AA68" i="20"/>
  <c r="AY67" i="15"/>
  <c r="X68" i="20" s="1"/>
  <c r="BC67" i="15"/>
  <c r="AB68" i="20"/>
  <c r="AV67" i="15"/>
  <c r="U68" i="20" s="1"/>
  <c r="BA67" i="15"/>
  <c r="Z68" i="20" s="1"/>
  <c r="BG42" i="15"/>
  <c r="AG43" i="20" s="1"/>
  <c r="BE42" i="15"/>
  <c r="AE43" i="20"/>
  <c r="BF42" i="15"/>
  <c r="AF43" i="20" s="1"/>
  <c r="AK79" i="15"/>
  <c r="J80" i="20" s="1"/>
  <c r="AS79" i="15"/>
  <c r="R80" i="20"/>
  <c r="AL79" i="15"/>
  <c r="K80" i="20"/>
  <c r="AT79" i="15"/>
  <c r="S80" i="20" s="1"/>
  <c r="AM79" i="15"/>
  <c r="L80" i="20" s="1"/>
  <c r="AU79" i="15"/>
  <c r="T80" i="20" s="1"/>
  <c r="AH79" i="15"/>
  <c r="G80" i="20" s="1"/>
  <c r="AP79" i="15"/>
  <c r="O80" i="20" s="1"/>
  <c r="AI79" i="15"/>
  <c r="H80" i="20"/>
  <c r="AJ79" i="15"/>
  <c r="I80" i="20" s="1"/>
  <c r="AN79" i="15"/>
  <c r="M80" i="20" s="1"/>
  <c r="AR79" i="15"/>
  <c r="Q80" i="20" s="1"/>
  <c r="AO79" i="15"/>
  <c r="N80" i="20" s="1"/>
  <c r="AQ79" i="15"/>
  <c r="P80" i="20" s="1"/>
  <c r="AG79" i="15"/>
  <c r="F80" i="20" s="1"/>
  <c r="BG62" i="15"/>
  <c r="AG63" i="20" s="1"/>
  <c r="BE62" i="15"/>
  <c r="AE63" i="20" s="1"/>
  <c r="BF62" i="15"/>
  <c r="AF63" i="20"/>
  <c r="AG36" i="15"/>
  <c r="F37" i="20" s="1"/>
  <c r="AH36" i="15"/>
  <c r="G37" i="20" s="1"/>
  <c r="AO36" i="15"/>
  <c r="N37" i="20" s="1"/>
  <c r="AP36" i="15"/>
  <c r="O37" i="20" s="1"/>
  <c r="AU36" i="15"/>
  <c r="T37" i="20" s="1"/>
  <c r="AL36" i="15"/>
  <c r="K37" i="20" s="1"/>
  <c r="AI36" i="15"/>
  <c r="H37" i="20" s="1"/>
  <c r="AX57" i="15"/>
  <c r="W58" i="20" s="1"/>
  <c r="AY57" i="15"/>
  <c r="X58" i="20" s="1"/>
  <c r="BA57" i="15"/>
  <c r="Z58" i="20" s="1"/>
  <c r="AL19" i="15"/>
  <c r="K20" i="20" s="1"/>
  <c r="AN19" i="15"/>
  <c r="M20" i="20" s="1"/>
  <c r="AT19" i="15"/>
  <c r="S20" i="20"/>
  <c r="AO19" i="15"/>
  <c r="N20" i="20" s="1"/>
  <c r="AJ19" i="15"/>
  <c r="I20" i="20" s="1"/>
  <c r="AS19" i="15"/>
  <c r="R20" i="20" s="1"/>
  <c r="AR19" i="15"/>
  <c r="Q20" i="20" s="1"/>
  <c r="AI19" i="15"/>
  <c r="H20" i="20" s="1"/>
  <c r="AQ19" i="15"/>
  <c r="P20" i="20" s="1"/>
  <c r="AU19" i="15"/>
  <c r="T20" i="20" s="1"/>
  <c r="AH19" i="15"/>
  <c r="G20" i="20" s="1"/>
  <c r="AG19" i="15"/>
  <c r="F20" i="20"/>
  <c r="AK19" i="15"/>
  <c r="J20" i="20" s="1"/>
  <c r="AP19" i="15"/>
  <c r="O20" i="20" s="1"/>
  <c r="BA52" i="15"/>
  <c r="Z53" i="20" s="1"/>
  <c r="AV52" i="15"/>
  <c r="U53" i="20" s="1"/>
  <c r="BB52" i="15"/>
  <c r="AA53" i="20" s="1"/>
  <c r="AY52" i="15"/>
  <c r="X53" i="20" s="1"/>
  <c r="BD52" i="15"/>
  <c r="AC53" i="20" s="1"/>
  <c r="AZ52" i="15"/>
  <c r="Y53" i="20"/>
  <c r="AX52" i="15"/>
  <c r="W53" i="20" s="1"/>
  <c r="BC52" i="15"/>
  <c r="AB53" i="20" s="1"/>
  <c r="AW52" i="15"/>
  <c r="V53" i="20" s="1"/>
  <c r="AJ70" i="15"/>
  <c r="I71" i="20"/>
  <c r="AU70" i="15"/>
  <c r="T71" i="20" s="1"/>
  <c r="AG70" i="15"/>
  <c r="F71" i="20" s="1"/>
  <c r="AN70" i="15"/>
  <c r="M71" i="20" s="1"/>
  <c r="AH70" i="15"/>
  <c r="G71" i="20" s="1"/>
  <c r="AS70" i="15"/>
  <c r="R71" i="20" s="1"/>
  <c r="AK70" i="15"/>
  <c r="J71" i="20"/>
  <c r="AO70" i="15"/>
  <c r="N71" i="20" s="1"/>
  <c r="AI70" i="15"/>
  <c r="H71" i="20" s="1"/>
  <c r="AL70" i="15"/>
  <c r="K71" i="20" s="1"/>
  <c r="AR70" i="15"/>
  <c r="Q71" i="20" s="1"/>
  <c r="AP70" i="15"/>
  <c r="O71" i="20" s="1"/>
  <c r="AQ70" i="15"/>
  <c r="P71" i="20" s="1"/>
  <c r="AM70" i="15"/>
  <c r="L71" i="20" s="1"/>
  <c r="AT70" i="15"/>
  <c r="S71" i="20" s="1"/>
  <c r="BG64" i="15"/>
  <c r="AG65" i="20" s="1"/>
  <c r="BF64" i="15"/>
  <c r="AF65" i="20" s="1"/>
  <c r="BE64" i="15"/>
  <c r="AE65" i="20" s="1"/>
  <c r="AL80" i="15"/>
  <c r="K81" i="20" s="1"/>
  <c r="AT80" i="15"/>
  <c r="S81" i="20"/>
  <c r="AM80" i="15"/>
  <c r="L81" i="20"/>
  <c r="AU80" i="15"/>
  <c r="T81" i="20" s="1"/>
  <c r="AN80" i="15"/>
  <c r="M81" i="20" s="1"/>
  <c r="AI80" i="15"/>
  <c r="H81" i="20"/>
  <c r="AQ80" i="15"/>
  <c r="P81" i="20"/>
  <c r="AJ80" i="15"/>
  <c r="I81" i="20" s="1"/>
  <c r="AK80" i="15"/>
  <c r="J81" i="20" s="1"/>
  <c r="AO80" i="15"/>
  <c r="N81" i="20" s="1"/>
  <c r="AS80" i="15"/>
  <c r="R81" i="20"/>
  <c r="AG80" i="15"/>
  <c r="F81" i="20" s="1"/>
  <c r="AR80" i="15"/>
  <c r="Q81" i="20" s="1"/>
  <c r="AH80" i="15"/>
  <c r="G81" i="20" s="1"/>
  <c r="AP80" i="15"/>
  <c r="O81" i="20"/>
  <c r="BD58" i="15"/>
  <c r="AC59" i="20" s="1"/>
  <c r="BA58" i="15"/>
  <c r="Z59" i="20"/>
  <c r="AX58" i="15"/>
  <c r="W59" i="20" s="1"/>
  <c r="AY58" i="15"/>
  <c r="X59" i="20" s="1"/>
  <c r="AW58" i="15"/>
  <c r="V59" i="20" s="1"/>
  <c r="BB58" i="15"/>
  <c r="AA59" i="20" s="1"/>
  <c r="AZ58" i="15"/>
  <c r="Y59" i="20" s="1"/>
  <c r="BC58" i="15"/>
  <c r="AB59" i="20" s="1"/>
  <c r="AV58" i="15"/>
  <c r="U59" i="20"/>
  <c r="BF61" i="15"/>
  <c r="AF62" i="20" s="1"/>
  <c r="BE61" i="15"/>
  <c r="AE62" i="20" s="1"/>
  <c r="BG61" i="15"/>
  <c r="AG62" i="20" s="1"/>
  <c r="AW54" i="15"/>
  <c r="V55" i="20" s="1"/>
  <c r="AZ54" i="15"/>
  <c r="Y55" i="20"/>
  <c r="AY54" i="15"/>
  <c r="X55" i="20" s="1"/>
  <c r="BB54" i="15"/>
  <c r="AA55" i="20" s="1"/>
  <c r="BA54" i="15"/>
  <c r="Z55" i="20" s="1"/>
  <c r="AV54" i="15"/>
  <c r="U55" i="20" s="1"/>
  <c r="BC54" i="15"/>
  <c r="AB55" i="20" s="1"/>
  <c r="AX54" i="15"/>
  <c r="W55" i="20" s="1"/>
  <c r="BD54" i="15"/>
  <c r="AC55" i="20" s="1"/>
  <c r="AZ81" i="15"/>
  <c r="Y82" i="20" s="1"/>
  <c r="BB81" i="15"/>
  <c r="AA82" i="20" s="1"/>
  <c r="BC81" i="15"/>
  <c r="AB82" i="20" s="1"/>
  <c r="AV62" i="15"/>
  <c r="U63" i="20" s="1"/>
  <c r="AW62" i="15"/>
  <c r="V63" i="20" s="1"/>
  <c r="AY62" i="15"/>
  <c r="X63" i="20" s="1"/>
  <c r="BB62" i="15"/>
  <c r="AA63" i="20"/>
  <c r="BE44" i="15"/>
  <c r="AE45" i="20"/>
  <c r="BF44" i="15"/>
  <c r="AF45" i="20" s="1"/>
  <c r="BG44" i="15"/>
  <c r="AG45" i="20" s="1"/>
  <c r="BE15" i="15"/>
  <c r="AE16" i="20"/>
  <c r="BG15" i="15"/>
  <c r="AG16" i="20" s="1"/>
  <c r="BF15" i="15"/>
  <c r="AF16" i="20" s="1"/>
  <c r="BF53" i="15"/>
  <c r="AF54" i="20" s="1"/>
  <c r="BE53" i="15"/>
  <c r="AE54" i="20"/>
  <c r="BG53" i="15"/>
  <c r="AG54" i="20" s="1"/>
  <c r="BG67" i="15"/>
  <c r="AG68" i="20" s="1"/>
  <c r="BE67" i="15"/>
  <c r="AE68" i="20"/>
  <c r="BF67" i="15"/>
  <c r="AF68" i="20" s="1"/>
  <c r="BG54" i="15"/>
  <c r="AG55" i="20"/>
  <c r="BE54" i="15"/>
  <c r="AE55" i="20" s="1"/>
  <c r="BF54" i="15"/>
  <c r="AF55" i="20"/>
  <c r="AM81" i="15"/>
  <c r="L82" i="20" s="1"/>
  <c r="AU81" i="15"/>
  <c r="T82" i="20" s="1"/>
  <c r="AN81" i="15"/>
  <c r="M82" i="20" s="1"/>
  <c r="AO81" i="15"/>
  <c r="N82" i="20"/>
  <c r="AJ81" i="15"/>
  <c r="I82" i="20"/>
  <c r="AR81" i="15"/>
  <c r="Q82" i="20" s="1"/>
  <c r="AL81" i="15"/>
  <c r="K82" i="20" s="1"/>
  <c r="AP81" i="15"/>
  <c r="O82" i="20"/>
  <c r="AT81" i="15"/>
  <c r="S82" i="20"/>
  <c r="AS81" i="15"/>
  <c r="R82" i="20"/>
  <c r="AI81" i="15"/>
  <c r="H82" i="20" s="1"/>
  <c r="AH81" i="15"/>
  <c r="G82" i="20"/>
  <c r="BC73" i="15"/>
  <c r="AB74" i="20" s="1"/>
  <c r="AV73" i="15"/>
  <c r="U74" i="20" s="1"/>
  <c r="AW73" i="15"/>
  <c r="V74" i="20"/>
  <c r="AX73" i="15"/>
  <c r="W74" i="20" s="1"/>
  <c r="BD73" i="15"/>
  <c r="AC74" i="20" s="1"/>
  <c r="BB73" i="15"/>
  <c r="AA74" i="20"/>
  <c r="BA44" i="15"/>
  <c r="Z45" i="20" s="1"/>
  <c r="AY44" i="15"/>
  <c r="X45" i="20" s="1"/>
  <c r="AV44" i="15"/>
  <c r="U45" i="20" s="1"/>
  <c r="AZ44" i="15"/>
  <c r="Y45" i="20" s="1"/>
  <c r="BD44" i="15"/>
  <c r="AC45" i="20" s="1"/>
  <c r="AX44" i="15"/>
  <c r="W45" i="20" s="1"/>
  <c r="BB44" i="15"/>
  <c r="AA45" i="20" s="1"/>
  <c r="AW44" i="15"/>
  <c r="V45" i="20" s="1"/>
  <c r="BC44" i="15"/>
  <c r="AB45" i="20"/>
  <c r="BD76" i="15"/>
  <c r="AC77" i="20" s="1"/>
  <c r="BA76" i="15"/>
  <c r="Z77" i="20" s="1"/>
  <c r="AX76" i="15"/>
  <c r="W77" i="20"/>
  <c r="BC76" i="15"/>
  <c r="AB77" i="20" s="1"/>
  <c r="AV76" i="15"/>
  <c r="U77" i="20" s="1"/>
  <c r="AZ76" i="15"/>
  <c r="Y77" i="20" s="1"/>
  <c r="BB76" i="15"/>
  <c r="AA77" i="20" s="1"/>
  <c r="AY76" i="15"/>
  <c r="X77" i="20" s="1"/>
  <c r="AW76" i="15"/>
  <c r="V77" i="20" s="1"/>
  <c r="BE25" i="15"/>
  <c r="AE26" i="20" s="1"/>
  <c r="BF25" i="15"/>
  <c r="AF26" i="20"/>
  <c r="BG25" i="15"/>
  <c r="AG26" i="20" s="1"/>
  <c r="BE16" i="15"/>
  <c r="AE17" i="20" s="1"/>
  <c r="BF16" i="15"/>
  <c r="AF17" i="20" s="1"/>
  <c r="BG16" i="15"/>
  <c r="AG17" i="20"/>
  <c r="BG70" i="15"/>
  <c r="AG71" i="20" s="1"/>
  <c r="BF70" i="15"/>
  <c r="AF71" i="20" s="1"/>
  <c r="BE80" i="15"/>
  <c r="AE81" i="20" s="1"/>
  <c r="BF80" i="15"/>
  <c r="AF81" i="20" s="1"/>
  <c r="BG80" i="15"/>
  <c r="AG81" i="20"/>
  <c r="AV18" i="15"/>
  <c r="U19" i="20" s="1"/>
  <c r="AX18" i="15"/>
  <c r="W19" i="20" s="1"/>
  <c r="BB18" i="15"/>
  <c r="AA19" i="20" s="1"/>
  <c r="AY18" i="15"/>
  <c r="X19" i="20" s="1"/>
  <c r="BD18" i="15"/>
  <c r="AC19" i="20"/>
  <c r="BC18" i="15"/>
  <c r="AB19" i="20" s="1"/>
  <c r="BA18" i="15"/>
  <c r="Z19" i="20" s="1"/>
  <c r="AW18" i="15"/>
  <c r="V19" i="20" s="1"/>
  <c r="AZ18" i="15"/>
  <c r="Y19" i="20" s="1"/>
  <c r="BE37" i="15"/>
  <c r="AE38" i="20"/>
  <c r="BF37" i="15"/>
  <c r="AF38" i="20" s="1"/>
  <c r="BG37" i="15"/>
  <c r="AG38" i="20" s="1"/>
  <c r="BF79" i="15"/>
  <c r="AF80" i="20" s="1"/>
  <c r="BB23" i="15"/>
  <c r="AA24" i="20" s="1"/>
  <c r="AZ23" i="15"/>
  <c r="Y24" i="20" s="1"/>
  <c r="BC23" i="15"/>
  <c r="AB24" i="20" s="1"/>
  <c r="AV23" i="15"/>
  <c r="U24" i="20"/>
  <c r="BA23" i="15"/>
  <c r="Z24" i="20" s="1"/>
  <c r="BD23" i="15"/>
  <c r="AC24" i="20" s="1"/>
  <c r="AW23" i="15"/>
  <c r="V24" i="20"/>
  <c r="AX23" i="15"/>
  <c r="W24" i="20" s="1"/>
  <c r="AY23" i="15"/>
  <c r="X24" i="20"/>
  <c r="AY78" i="15"/>
  <c r="X79" i="20" s="1"/>
  <c r="BB78" i="15"/>
  <c r="AA79" i="20" s="1"/>
  <c r="AV78" i="15"/>
  <c r="U79" i="20" s="1"/>
  <c r="BD78" i="15"/>
  <c r="AC79" i="20" s="1"/>
  <c r="AW78" i="15"/>
  <c r="V79" i="20" s="1"/>
  <c r="AZ78" i="15"/>
  <c r="Y79" i="20" s="1"/>
  <c r="BA78" i="15"/>
  <c r="Z79" i="20" s="1"/>
  <c r="AX78" i="15"/>
  <c r="W79" i="20"/>
  <c r="BC78" i="15"/>
  <c r="AB79" i="20" s="1"/>
  <c r="BC70" i="15"/>
  <c r="AB71" i="20" s="1"/>
  <c r="AV70" i="15"/>
  <c r="U71" i="20" s="1"/>
  <c r="BB70" i="15"/>
  <c r="AA71" i="20" s="1"/>
  <c r="AY70" i="15"/>
  <c r="X71" i="20" s="1"/>
  <c r="AZ70" i="15"/>
  <c r="Y71" i="20"/>
  <c r="BD70" i="15"/>
  <c r="AC71" i="20" s="1"/>
  <c r="AX70" i="15"/>
  <c r="W71" i="20" s="1"/>
  <c r="AW70" i="15"/>
  <c r="V71" i="20" s="1"/>
  <c r="BA70" i="15"/>
  <c r="Z71" i="20" s="1"/>
  <c r="AO68" i="15"/>
  <c r="N69" i="20"/>
  <c r="AI68" i="15"/>
  <c r="H69" i="20" s="1"/>
  <c r="AK68" i="15"/>
  <c r="J69" i="20" s="1"/>
  <c r="AQ68" i="15"/>
  <c r="P69" i="20" s="1"/>
  <c r="AG68" i="15"/>
  <c r="F69" i="20" s="1"/>
  <c r="AN68" i="15"/>
  <c r="M69" i="20" s="1"/>
  <c r="BF13" i="15"/>
  <c r="AF14" i="20" s="1"/>
  <c r="BE13" i="15"/>
  <c r="AE14" i="20" s="1"/>
  <c r="BG13" i="15"/>
  <c r="AG14" i="20" s="1"/>
  <c r="BF68" i="15"/>
  <c r="AF69" i="20" s="1"/>
  <c r="BE68" i="15"/>
  <c r="AE69" i="20" s="1"/>
  <c r="BG68" i="15"/>
  <c r="AG69" i="20"/>
  <c r="BG58" i="15"/>
  <c r="AG59" i="20" s="1"/>
  <c r="BF58" i="15"/>
  <c r="AF59" i="20" s="1"/>
  <c r="BE58" i="15"/>
  <c r="AE59" i="20" s="1"/>
  <c r="AJ78" i="15"/>
  <c r="I79" i="20" s="1"/>
  <c r="AR78" i="15"/>
  <c r="Q79" i="20" s="1"/>
  <c r="AK78" i="15"/>
  <c r="J79" i="20" s="1"/>
  <c r="AS78" i="15"/>
  <c r="R79" i="20"/>
  <c r="AL78" i="15"/>
  <c r="K79" i="20" s="1"/>
  <c r="AT78" i="15"/>
  <c r="S79" i="20"/>
  <c r="AG78" i="15"/>
  <c r="F79" i="20" s="1"/>
  <c r="AO78" i="15"/>
  <c r="N79" i="20"/>
  <c r="AH78" i="15"/>
  <c r="G79" i="20"/>
  <c r="AI78" i="15"/>
  <c r="H79" i="20" s="1"/>
  <c r="AM78" i="15"/>
  <c r="L79" i="20" s="1"/>
  <c r="AQ78" i="15"/>
  <c r="P79" i="20" s="1"/>
  <c r="AP78" i="15"/>
  <c r="O79" i="20"/>
  <c r="AN78" i="15"/>
  <c r="M79" i="20" s="1"/>
  <c r="AU78" i="15"/>
  <c r="T79" i="20" s="1"/>
  <c r="BF19" i="15"/>
  <c r="AF20" i="20" s="1"/>
  <c r="BG19" i="15"/>
  <c r="AG20" i="20" s="1"/>
  <c r="BC25" i="15"/>
  <c r="AB26" i="20" s="1"/>
  <c r="AY25" i="15"/>
  <c r="X26" i="20" s="1"/>
  <c r="BA25" i="15"/>
  <c r="Z26" i="20"/>
  <c r="AZ25" i="15"/>
  <c r="Y26" i="20" s="1"/>
  <c r="AV25" i="15"/>
  <c r="U26" i="20" s="1"/>
  <c r="BD25" i="15"/>
  <c r="AC26" i="20" s="1"/>
  <c r="AW25" i="15"/>
  <c r="V26" i="20" s="1"/>
  <c r="AX25" i="15"/>
  <c r="W26" i="20"/>
  <c r="BB25" i="15"/>
  <c r="AA26" i="20" s="1"/>
  <c r="AV16" i="15"/>
  <c r="U17" i="20" s="1"/>
  <c r="AW16" i="15"/>
  <c r="V17" i="20"/>
  <c r="BA16" i="15"/>
  <c r="Z17" i="20" s="1"/>
  <c r="AX16" i="15"/>
  <c r="W17" i="20" s="1"/>
  <c r="BC16" i="15"/>
  <c r="AB17" i="20"/>
  <c r="BB16" i="15"/>
  <c r="AA17" i="20" s="1"/>
  <c r="BD16" i="15"/>
  <c r="AC17" i="20" s="1"/>
  <c r="AY16" i="15"/>
  <c r="X17" i="20" s="1"/>
  <c r="AZ16" i="15"/>
  <c r="Y17" i="20" s="1"/>
  <c r="AQ64" i="15"/>
  <c r="P65" i="20"/>
  <c r="AR64" i="15"/>
  <c r="Q65" i="20" s="1"/>
  <c r="AU64" i="15"/>
  <c r="T65" i="20" s="1"/>
  <c r="AG64" i="15"/>
  <c r="F65" i="20" s="1"/>
  <c r="AH64" i="15"/>
  <c r="G65" i="20" s="1"/>
  <c r="AT64" i="15"/>
  <c r="S65" i="20"/>
  <c r="AN64" i="15"/>
  <c r="M65" i="20" s="1"/>
  <c r="AO64" i="15"/>
  <c r="N65" i="20" s="1"/>
  <c r="AI64" i="15"/>
  <c r="H65" i="20" s="1"/>
  <c r="AL64" i="15"/>
  <c r="K65" i="20" s="1"/>
  <c r="AS64" i="15"/>
  <c r="R65" i="20" s="1"/>
  <c r="AJ64" i="15"/>
  <c r="I65" i="20" s="1"/>
  <c r="AM64" i="15"/>
  <c r="L65" i="20"/>
  <c r="AP64" i="15"/>
  <c r="O65" i="20"/>
  <c r="AK64" i="15"/>
  <c r="J65" i="20" s="1"/>
  <c r="AX82" i="15"/>
  <c r="W83" i="20" s="1"/>
  <c r="BB82" i="15"/>
  <c r="AA83" i="20" s="1"/>
  <c r="BD82" i="15"/>
  <c r="AC83" i="20" s="1"/>
  <c r="BC82" i="15"/>
  <c r="AB83" i="20" s="1"/>
  <c r="BA82" i="15"/>
  <c r="Z83" i="20" s="1"/>
  <c r="AW15" i="15"/>
  <c r="V16" i="20" s="1"/>
  <c r="AY15" i="15"/>
  <c r="X16" i="20" s="1"/>
  <c r="BC15" i="15"/>
  <c r="AB16" i="20"/>
  <c r="AV15" i="15"/>
  <c r="U16" i="20" s="1"/>
  <c r="BA15" i="15"/>
  <c r="Z16" i="20" s="1"/>
  <c r="AX15" i="15"/>
  <c r="W16" i="20"/>
  <c r="BB15" i="15"/>
  <c r="AA16" i="20" s="1"/>
  <c r="AZ15" i="15"/>
  <c r="Y16" i="20"/>
  <c r="BD15" i="15"/>
  <c r="AC16" i="20" s="1"/>
  <c r="BA79" i="15"/>
  <c r="Z80" i="20" s="1"/>
  <c r="BB79" i="15"/>
  <c r="AA80" i="20" s="1"/>
  <c r="AX79" i="15"/>
  <c r="W80" i="20" s="1"/>
  <c r="AY79" i="15"/>
  <c r="X80" i="20" s="1"/>
  <c r="AV79" i="15"/>
  <c r="U80" i="20" s="1"/>
  <c r="AZ79" i="15"/>
  <c r="Y80" i="20"/>
  <c r="BD79" i="15"/>
  <c r="AC80" i="20" s="1"/>
  <c r="AW79" i="15"/>
  <c r="V80" i="20" s="1"/>
  <c r="BC79" i="15"/>
  <c r="AB80" i="20"/>
  <c r="AY36" i="15"/>
  <c r="X37" i="20" s="1"/>
  <c r="AX36" i="15"/>
  <c r="W37" i="20"/>
  <c r="BD36" i="15"/>
  <c r="AC37" i="20" s="1"/>
  <c r="BC36" i="15"/>
  <c r="AB37" i="20"/>
  <c r="BB36" i="15"/>
  <c r="AA37" i="20"/>
  <c r="AV36" i="15"/>
  <c r="U37" i="20"/>
  <c r="AZ36" i="15"/>
  <c r="Y37" i="20" s="1"/>
  <c r="AW36" i="15"/>
  <c r="V37" i="20" s="1"/>
  <c r="BA36" i="15"/>
  <c r="Z37" i="20"/>
  <c r="AO53" i="15"/>
  <c r="N54" i="20" s="1"/>
  <c r="AH53" i="15"/>
  <c r="G54" i="20" s="1"/>
  <c r="AS53" i="15"/>
  <c r="R54" i="20" s="1"/>
  <c r="AN53" i="15"/>
  <c r="M54" i="20"/>
  <c r="AJ53" i="15"/>
  <c r="I54" i="20"/>
  <c r="AP53" i="15"/>
  <c r="O54" i="20" s="1"/>
  <c r="AK53" i="15"/>
  <c r="J54" i="20"/>
  <c r="AL53" i="15"/>
  <c r="K54" i="20" s="1"/>
  <c r="AQ53" i="15"/>
  <c r="P54" i="20"/>
  <c r="AT53" i="15"/>
  <c r="S54" i="20" s="1"/>
  <c r="AM53" i="15"/>
  <c r="L54" i="20"/>
  <c r="AU53" i="15"/>
  <c r="T54" i="20" s="1"/>
  <c r="AI53" i="15"/>
  <c r="H54" i="20"/>
  <c r="AR53" i="15"/>
  <c r="Q54" i="20" s="1"/>
  <c r="AG53" i="15"/>
  <c r="F54" i="20" s="1"/>
  <c r="AB14" i="20"/>
  <c r="M16" i="20"/>
  <c r="AH42" i="15"/>
  <c r="G43" i="20"/>
  <c r="AL42" i="15"/>
  <c r="K43" i="20" s="1"/>
  <c r="D7" i="17"/>
  <c r="F7" i="17" s="1"/>
  <c r="D8" i="17"/>
  <c r="AR42" i="15"/>
  <c r="Q43" i="20"/>
  <c r="AI42" i="15"/>
  <c r="H43" i="20" s="1"/>
  <c r="AS42" i="15"/>
  <c r="R43" i="20" s="1"/>
  <c r="AN42" i="15"/>
  <c r="M43" i="20"/>
  <c r="AM42" i="15"/>
  <c r="L43" i="20" s="1"/>
  <c r="AQ42" i="15"/>
  <c r="P43" i="20"/>
  <c r="E8" i="17"/>
  <c r="C9" i="17"/>
  <c r="AJ42" i="15"/>
  <c r="I43" i="20"/>
  <c r="AT42" i="15"/>
  <c r="S43" i="20" s="1"/>
  <c r="AW38" i="15"/>
  <c r="V39" i="20" s="1"/>
  <c r="BD38" i="15"/>
  <c r="AC39" i="20" s="1"/>
  <c r="AX38" i="15"/>
  <c r="W39" i="20" s="1"/>
  <c r="BA38" i="15"/>
  <c r="Z39" i="20"/>
  <c r="AV38" i="15"/>
  <c r="U39" i="20" s="1"/>
  <c r="BG78" i="15"/>
  <c r="AG79" i="20" s="1"/>
  <c r="L105" i="15"/>
  <c r="BE105" i="15" s="1"/>
  <c r="AE106" i="20" s="1"/>
  <c r="AF105" i="15"/>
  <c r="E106" i="20" s="1"/>
  <c r="AD105" i="15"/>
  <c r="C106" i="20"/>
  <c r="BD97" i="15"/>
  <c r="AC98" i="20" s="1"/>
  <c r="AW97" i="15"/>
  <c r="V98" i="20"/>
  <c r="BA97" i="15"/>
  <c r="Z98" i="20" s="1"/>
  <c r="AY97" i="15"/>
  <c r="X98" i="20"/>
  <c r="L11" i="15"/>
  <c r="J11" i="15"/>
  <c r="AT11" i="15" s="1"/>
  <c r="S12" i="20" s="1"/>
  <c r="AE99" i="15"/>
  <c r="K103" i="15"/>
  <c r="AF74" i="15"/>
  <c r="J59" i="15"/>
  <c r="K22" i="15"/>
  <c r="AZ22" i="15" s="1"/>
  <c r="Y23" i="20" s="1"/>
  <c r="L22" i="15"/>
  <c r="CA10" i="54"/>
  <c r="BU10" i="54"/>
  <c r="K91" i="15"/>
  <c r="BD91" i="15" s="1"/>
  <c r="AC92" i="20" s="1"/>
  <c r="AW91" i="15"/>
  <c r="V92" i="20" s="1"/>
  <c r="L91" i="15"/>
  <c r="L99" i="15"/>
  <c r="L94" i="15"/>
  <c r="BG94" i="15" s="1"/>
  <c r="AG95" i="20" s="1"/>
  <c r="AD92" i="15"/>
  <c r="C93" i="20" s="1"/>
  <c r="K60" i="15"/>
  <c r="AX60" i="15" s="1"/>
  <c r="W61" i="20" s="1"/>
  <c r="L71" i="15"/>
  <c r="BF71" i="15" s="1"/>
  <c r="AF72" i="20" s="1"/>
  <c r="J24" i="15"/>
  <c r="AS24" i="15" s="1"/>
  <c r="R25" i="20" s="1"/>
  <c r="J22" i="15"/>
  <c r="K21" i="15"/>
  <c r="AX21" i="15" s="1"/>
  <c r="W22" i="20" s="1"/>
  <c r="BB21" i="15"/>
  <c r="AA22" i="20" s="1"/>
  <c r="AX10" i="54"/>
  <c r="BL10" i="54"/>
  <c r="AH10" i="54"/>
  <c r="I10" i="54"/>
  <c r="C8" i="17"/>
  <c r="G8" i="17" s="1"/>
  <c r="J71" i="15"/>
  <c r="J23" i="15"/>
  <c r="AP23" i="15" s="1"/>
  <c r="O24" i="20" s="1"/>
  <c r="J20" i="15"/>
  <c r="AK20" i="15" s="1"/>
  <c r="J21" i="20" s="1"/>
  <c r="L17" i="15"/>
  <c r="S10" i="54"/>
  <c r="CL41" i="54"/>
  <c r="A35" i="55" s="1"/>
  <c r="F8" i="17"/>
  <c r="AP20" i="15"/>
  <c r="O21" i="20" s="1"/>
  <c r="AH20" i="15"/>
  <c r="G21" i="20" s="1"/>
  <c r="AG20" i="15"/>
  <c r="F21" i="20" s="1"/>
  <c r="AO11" i="15"/>
  <c r="N12" i="20"/>
  <c r="AI11" i="15"/>
  <c r="H12" i="20" s="1"/>
  <c r="AU11" i="15"/>
  <c r="T12" i="20" s="1"/>
  <c r="AH11" i="15"/>
  <c r="G12" i="20" s="1"/>
  <c r="AJ11" i="15"/>
  <c r="I12" i="20" s="1"/>
  <c r="AQ11" i="15"/>
  <c r="P12" i="20"/>
  <c r="AI23" i="15"/>
  <c r="H24" i="20" s="1"/>
  <c r="AK23" i="15"/>
  <c r="J24" i="20"/>
  <c r="AM23" i="15"/>
  <c r="L24" i="20" s="1"/>
  <c r="AO23" i="15"/>
  <c r="N24" i="20" s="1"/>
  <c r="AR23" i="15"/>
  <c r="Q24" i="20" s="1"/>
  <c r="AT23" i="15"/>
  <c r="S24" i="20"/>
  <c r="AQ23" i="15"/>
  <c r="P24" i="20"/>
  <c r="AJ23" i="15"/>
  <c r="I24" i="20"/>
  <c r="BC21" i="15"/>
  <c r="AB22" i="20" s="1"/>
  <c r="BD21" i="15"/>
  <c r="AC22" i="20"/>
  <c r="AY21" i="15"/>
  <c r="X22" i="20" s="1"/>
  <c r="AV21" i="15"/>
  <c r="U22" i="20" s="1"/>
  <c r="BA21" i="15"/>
  <c r="Z22" i="20" s="1"/>
  <c r="AY60" i="15"/>
  <c r="X61" i="20" s="1"/>
  <c r="AW60" i="15"/>
  <c r="V61" i="20" s="1"/>
  <c r="E75" i="20"/>
  <c r="AI71" i="15"/>
  <c r="H72" i="20" s="1"/>
  <c r="AR71" i="15"/>
  <c r="Q72" i="20" s="1"/>
  <c r="AJ71" i="15"/>
  <c r="I72" i="20" s="1"/>
  <c r="AQ22" i="15"/>
  <c r="P23" i="20" s="1"/>
  <c r="AP22" i="15"/>
  <c r="O23" i="20" s="1"/>
  <c r="AY91" i="15"/>
  <c r="X92" i="20" s="1"/>
  <c r="BC91" i="15"/>
  <c r="AB92" i="20" s="1"/>
  <c r="AX91" i="15"/>
  <c r="W92" i="20" s="1"/>
  <c r="AG24" i="15"/>
  <c r="F25" i="20" s="1"/>
  <c r="BF94" i="15"/>
  <c r="AF95" i="20" s="1"/>
  <c r="AW22" i="15"/>
  <c r="V23" i="20" s="1"/>
  <c r="AY22" i="15"/>
  <c r="X23" i="20"/>
  <c r="AX22" i="15"/>
  <c r="W23" i="20" s="1"/>
  <c r="BC22" i="15"/>
  <c r="AB23" i="20" s="1"/>
  <c r="D100" i="20"/>
  <c r="E44" i="56"/>
  <c r="U398" i="37" s="1"/>
  <c r="E25" i="56"/>
  <c r="H348" i="33" s="1"/>
  <c r="P10" i="54"/>
  <c r="E10" i="54"/>
  <c r="DR28" i="54"/>
  <c r="F29" i="56" s="1"/>
  <c r="I49" i="37" s="1"/>
  <c r="DR35" i="54"/>
  <c r="DR41" i="54"/>
  <c r="DW39" i="54"/>
  <c r="DR42" i="54"/>
  <c r="DX37" i="54"/>
  <c r="DU39" i="54"/>
  <c r="DT24" i="54"/>
  <c r="F25" i="56" s="1"/>
  <c r="I348" i="33" s="1"/>
  <c r="DS41" i="54"/>
  <c r="DS25" i="54"/>
  <c r="DX33" i="54"/>
  <c r="DX36" i="54"/>
  <c r="DR43" i="54"/>
  <c r="DR36" i="54"/>
  <c r="DW19" i="54"/>
  <c r="DX21" i="54"/>
  <c r="DV21" i="54"/>
  <c r="DX34" i="54"/>
  <c r="DT41" i="54"/>
  <c r="DV20" i="54"/>
  <c r="DT23" i="54"/>
  <c r="DU22" i="54"/>
  <c r="DU35" i="54"/>
  <c r="DT29" i="54"/>
  <c r="DS39" i="54"/>
  <c r="DX12" i="54"/>
  <c r="DV25" i="54"/>
  <c r="DS23" i="54"/>
  <c r="DT42" i="54"/>
  <c r="DW41" i="54"/>
  <c r="DU15" i="54"/>
  <c r="DV38" i="54"/>
  <c r="DX40" i="54"/>
  <c r="DW25" i="54"/>
  <c r="DV15" i="54"/>
  <c r="DR34" i="54"/>
  <c r="DU43" i="54"/>
  <c r="DW32" i="54"/>
  <c r="DV41" i="54"/>
  <c r="DW33" i="54"/>
  <c r="DU38" i="54"/>
  <c r="DU37" i="54"/>
  <c r="DR39" i="54"/>
  <c r="DU30" i="54"/>
  <c r="DR22" i="54"/>
  <c r="DX29" i="54"/>
  <c r="DW40" i="54"/>
  <c r="DT18" i="54"/>
  <c r="DS22" i="54"/>
  <c r="DT13" i="54"/>
  <c r="DU42" i="54"/>
  <c r="DT39" i="54"/>
  <c r="DX20" i="54"/>
  <c r="DX15" i="54"/>
  <c r="DW14" i="54"/>
  <c r="DS21" i="54"/>
  <c r="DV42" i="54"/>
  <c r="DS30" i="54"/>
  <c r="DX24" i="54"/>
  <c r="DV33" i="54"/>
  <c r="DW42" i="54"/>
  <c r="DW18" i="54"/>
  <c r="DX31" i="54"/>
  <c r="DT34" i="54"/>
  <c r="DU33" i="54"/>
  <c r="DX35" i="54"/>
  <c r="DS35" i="54"/>
  <c r="DW27" i="54"/>
  <c r="F28" i="56" s="1"/>
  <c r="V398" i="33" s="1"/>
  <c r="DS38" i="54"/>
  <c r="DV39" i="54"/>
  <c r="DW38" i="54"/>
  <c r="DS19" i="54"/>
  <c r="DX25" i="54"/>
  <c r="DX13" i="54"/>
  <c r="DR31" i="54"/>
  <c r="F32" i="56" s="1"/>
  <c r="V98" i="37" s="1"/>
  <c r="DV30" i="54"/>
  <c r="DU19" i="54"/>
  <c r="DV13" i="54"/>
  <c r="DS18" i="54"/>
  <c r="DT32" i="54"/>
  <c r="DT38" i="54"/>
  <c r="DT12" i="54"/>
  <c r="DR20" i="54"/>
  <c r="DW16" i="54"/>
  <c r="DW23" i="54"/>
  <c r="DC18" i="54"/>
  <c r="DM33" i="54"/>
  <c r="BO27" i="55"/>
  <c r="BO25" i="55"/>
  <c r="BO23" i="55"/>
  <c r="BO21" i="55"/>
  <c r="BO19" i="55"/>
  <c r="BO15" i="55"/>
  <c r="BO13" i="55"/>
  <c r="BO11" i="55"/>
  <c r="BO9" i="55"/>
  <c r="C37" i="56"/>
  <c r="F248" i="37" s="1"/>
  <c r="E34" i="56"/>
  <c r="U148" i="37" s="1"/>
  <c r="C42" i="56"/>
  <c r="S348" i="37" s="1"/>
  <c r="L10" i="54"/>
  <c r="CV43" i="54"/>
  <c r="BU37" i="55" s="1"/>
  <c r="BO37" i="55"/>
  <c r="R10" i="54"/>
  <c r="E40" i="56"/>
  <c r="V298" i="37" s="1"/>
  <c r="DX43" i="54"/>
  <c r="F44" i="56" s="1"/>
  <c r="V398" i="37" s="1"/>
  <c r="DW36" i="54"/>
  <c r="DV29" i="54"/>
  <c r="F4" i="56"/>
  <c r="D4" i="56"/>
  <c r="E4" i="56"/>
  <c r="BO7" i="55"/>
  <c r="E42" i="56"/>
  <c r="U348" i="37" s="1"/>
  <c r="C31" i="56"/>
  <c r="F98" i="37" s="1"/>
  <c r="C22" i="56"/>
  <c r="S248" i="33" s="1"/>
  <c r="E32" i="56"/>
  <c r="U98" i="37" s="1"/>
  <c r="D35" i="56"/>
  <c r="G198" i="37" s="1"/>
  <c r="E36" i="56"/>
  <c r="V198" i="37" s="1"/>
  <c r="C26" i="56"/>
  <c r="S348" i="33" s="1"/>
  <c r="D38" i="56"/>
  <c r="T248" i="37" s="1"/>
  <c r="BE17" i="15"/>
  <c r="AE18" i="20"/>
  <c r="AG11" i="15"/>
  <c r="AL11" i="15"/>
  <c r="AK11" i="15"/>
  <c r="J12" i="20" s="1"/>
  <c r="AM11" i="15"/>
  <c r="L12" i="20" s="1"/>
  <c r="AG59" i="15"/>
  <c r="F60" i="20" s="1"/>
  <c r="AH59" i="15"/>
  <c r="G60" i="20" s="1"/>
  <c r="AO59" i="15"/>
  <c r="N60" i="20" s="1"/>
  <c r="AN59" i="15"/>
  <c r="M60" i="20"/>
  <c r="AL59" i="15"/>
  <c r="K60" i="20" s="1"/>
  <c r="AK59" i="15"/>
  <c r="J60" i="20" s="1"/>
  <c r="BG71" i="15"/>
  <c r="AG72" i="20"/>
  <c r="BE71" i="15"/>
  <c r="AE72" i="20" s="1"/>
  <c r="BB91" i="15"/>
  <c r="AA92" i="20" s="1"/>
  <c r="AZ91" i="15"/>
  <c r="Y92" i="20"/>
  <c r="AV91" i="15"/>
  <c r="U92" i="20" s="1"/>
  <c r="BA91" i="15"/>
  <c r="Z92" i="20"/>
  <c r="AM22" i="15"/>
  <c r="L23" i="20" s="1"/>
  <c r="AI22" i="15"/>
  <c r="H23" i="20" s="1"/>
  <c r="AK22" i="15"/>
  <c r="J23" i="20" s="1"/>
  <c r="AT22" i="15"/>
  <c r="S23" i="20"/>
  <c r="BG91" i="15"/>
  <c r="AG92" i="20" s="1"/>
  <c r="AZ21" i="15"/>
  <c r="Y22" i="20" s="1"/>
  <c r="AS11" i="15"/>
  <c r="AR11" i="15"/>
  <c r="Q12" i="20" s="1"/>
  <c r="AN11" i="15"/>
  <c r="M12" i="20" s="1"/>
  <c r="AS59" i="15"/>
  <c r="R60" i="20" s="1"/>
  <c r="AI59" i="15"/>
  <c r="H60" i="20"/>
  <c r="AP59" i="15"/>
  <c r="O60" i="20" s="1"/>
  <c r="AQ59" i="15"/>
  <c r="P60" i="20" s="1"/>
  <c r="AM59" i="15"/>
  <c r="L60" i="20" s="1"/>
  <c r="AL20" i="15"/>
  <c r="K21" i="20" s="1"/>
  <c r="AQ20" i="15"/>
  <c r="AO20" i="15"/>
  <c r="N21" i="20" s="1"/>
  <c r="AI20" i="15"/>
  <c r="H21" i="20"/>
  <c r="AT20" i="15"/>
  <c r="S21" i="20"/>
  <c r="BD106" i="15"/>
  <c r="AC107" i="20" s="1"/>
  <c r="AW106" i="15"/>
  <c r="V107" i="20" s="1"/>
  <c r="AV85" i="15"/>
  <c r="U86" i="20" s="1"/>
  <c r="AW85" i="15"/>
  <c r="V86" i="20" s="1"/>
  <c r="BB85" i="15"/>
  <c r="AA86" i="20" s="1"/>
  <c r="AZ85" i="15"/>
  <c r="Y86" i="20"/>
  <c r="AX85" i="15"/>
  <c r="W86" i="20"/>
  <c r="AV106" i="15"/>
  <c r="U107" i="20" s="1"/>
  <c r="BA87" i="15"/>
  <c r="Z88" i="20" s="1"/>
  <c r="AV87" i="15"/>
  <c r="U88" i="20" s="1"/>
  <c r="BD98" i="15"/>
  <c r="AC99" i="20"/>
  <c r="BA98" i="15"/>
  <c r="Z99" i="20" s="1"/>
  <c r="BG85" i="15"/>
  <c r="AG86" i="20"/>
  <c r="BF85" i="15"/>
  <c r="AF86" i="20" s="1"/>
  <c r="BB106" i="15"/>
  <c r="AA107" i="20" s="1"/>
  <c r="BC106" i="15"/>
  <c r="AB107" i="20" s="1"/>
  <c r="BF89" i="15"/>
  <c r="AF90" i="20" s="1"/>
  <c r="BG89" i="15"/>
  <c r="AG90" i="20" s="1"/>
  <c r="L73" i="15"/>
  <c r="BG73" i="15" s="1"/>
  <c r="AG74" i="20" s="1"/>
  <c r="AF73" i="15"/>
  <c r="E74" i="20" s="1"/>
  <c r="K35" i="15"/>
  <c r="BB35" i="15" s="1"/>
  <c r="AA36" i="20" s="1"/>
  <c r="L35" i="15"/>
  <c r="BG35" i="15" s="1"/>
  <c r="AG36" i="20" s="1"/>
  <c r="J35" i="15"/>
  <c r="AF35" i="15"/>
  <c r="E36" i="20"/>
  <c r="K33" i="15"/>
  <c r="L33" i="15"/>
  <c r="BE33" i="15" s="1"/>
  <c r="AE34" i="20" s="1"/>
  <c r="J27" i="15"/>
  <c r="AL27" i="15" s="1"/>
  <c r="K28" i="20" s="1"/>
  <c r="L26" i="15"/>
  <c r="BE26" i="15" s="1"/>
  <c r="AE27" i="20" s="1"/>
  <c r="K26" i="15"/>
  <c r="BB26" i="15" s="1"/>
  <c r="AA27" i="20" s="1"/>
  <c r="AF26" i="15"/>
  <c r="L23" i="15"/>
  <c r="AE23" i="15"/>
  <c r="D24" i="20" s="1"/>
  <c r="K19" i="15"/>
  <c r="AD19" i="15"/>
  <c r="AJ75" i="15"/>
  <c r="I76" i="20" s="1"/>
  <c r="AS75" i="15"/>
  <c r="R76" i="20"/>
  <c r="AK75" i="15"/>
  <c r="J76" i="20"/>
  <c r="AT75" i="15"/>
  <c r="S76" i="20" s="1"/>
  <c r="AG75" i="15"/>
  <c r="F76" i="20" s="1"/>
  <c r="AP75" i="15"/>
  <c r="O76" i="20"/>
  <c r="AD106" i="15"/>
  <c r="C107" i="20" s="1"/>
  <c r="L106" i="15"/>
  <c r="AF106" i="15"/>
  <c r="E107" i="20"/>
  <c r="L92" i="15"/>
  <c r="BE92" i="15" s="1"/>
  <c r="AE93" i="20" s="1"/>
  <c r="AE92" i="15"/>
  <c r="D93" i="20" s="1"/>
  <c r="AE87" i="15"/>
  <c r="D88" i="20" s="1"/>
  <c r="AD87" i="15"/>
  <c r="C88" i="20" s="1"/>
  <c r="AY74" i="15"/>
  <c r="X75" i="20" s="1"/>
  <c r="BF74" i="15"/>
  <c r="AF75" i="20" s="1"/>
  <c r="BF77" i="15"/>
  <c r="AF78" i="20" s="1"/>
  <c r="AE26" i="15"/>
  <c r="D27" i="20" s="1"/>
  <c r="AF33" i="15"/>
  <c r="E34" i="20" s="1"/>
  <c r="AF100" i="15"/>
  <c r="E101" i="20" s="1"/>
  <c r="L100" i="15"/>
  <c r="AE100" i="15"/>
  <c r="D101" i="20" s="1"/>
  <c r="L98" i="15"/>
  <c r="BG98" i="15" s="1"/>
  <c r="AE98" i="15"/>
  <c r="D99" i="20" s="1"/>
  <c r="AF98" i="15"/>
  <c r="E99" i="20"/>
  <c r="L97" i="15"/>
  <c r="BE97" i="15" s="1"/>
  <c r="AE98" i="20" s="1"/>
  <c r="AF97" i="15"/>
  <c r="E98" i="20"/>
  <c r="L95" i="15"/>
  <c r="AD95" i="15"/>
  <c r="C96" i="20" s="1"/>
  <c r="AH75" i="15"/>
  <c r="G76" i="20" s="1"/>
  <c r="J31" i="15"/>
  <c r="K31" i="15"/>
  <c r="BA31" i="15" s="1"/>
  <c r="Z32" i="20" s="1"/>
  <c r="AD31" i="15"/>
  <c r="C32" i="20" s="1"/>
  <c r="AD21" i="15"/>
  <c r="C22" i="20" s="1"/>
  <c r="L81" i="15"/>
  <c r="AE81" i="15"/>
  <c r="D82" i="20" s="1"/>
  <c r="J52" i="15"/>
  <c r="AK52" i="15" s="1"/>
  <c r="J53" i="20" s="1"/>
  <c r="L52" i="15"/>
  <c r="AD52" i="15"/>
  <c r="C53" i="20"/>
  <c r="L20" i="15"/>
  <c r="BG20" i="15" s="1"/>
  <c r="AG21" i="20" s="1"/>
  <c r="K20" i="15"/>
  <c r="BB20" i="15" s="1"/>
  <c r="AA21" i="20" s="1"/>
  <c r="AK83" i="15"/>
  <c r="J84" i="20" s="1"/>
  <c r="AR83" i="15"/>
  <c r="Q84" i="20"/>
  <c r="AS83" i="15"/>
  <c r="R84" i="20" s="1"/>
  <c r="AM83" i="15"/>
  <c r="L84" i="20" s="1"/>
  <c r="AU83" i="15"/>
  <c r="T84" i="20" s="1"/>
  <c r="AN83" i="15"/>
  <c r="M84" i="20" s="1"/>
  <c r="D9" i="17"/>
  <c r="J73" i="15"/>
  <c r="K71" i="15"/>
  <c r="K63" i="15"/>
  <c r="BC63" i="15" s="1"/>
  <c r="AB64" i="20" s="1"/>
  <c r="J33" i="15"/>
  <c r="J26" i="15"/>
  <c r="AK10" i="54"/>
  <c r="CL34" i="54"/>
  <c r="A28" i="55" s="1"/>
  <c r="AF101" i="15"/>
  <c r="E102" i="20" s="1"/>
  <c r="L63" i="15"/>
  <c r="BE63" i="15" s="1"/>
  <c r="AE64" i="20" s="1"/>
  <c r="BO29" i="55"/>
  <c r="BN10" i="55"/>
  <c r="BN31" i="55"/>
  <c r="BE81" i="15"/>
  <c r="AE82" i="20" s="1"/>
  <c r="AG99" i="20"/>
  <c r="AY19" i="15"/>
  <c r="X20" i="20" s="1"/>
  <c r="BC19" i="15"/>
  <c r="AX33" i="15"/>
  <c r="W34" i="20" s="1"/>
  <c r="AW33" i="15"/>
  <c r="V34" i="20" s="1"/>
  <c r="BA35" i="15"/>
  <c r="Z36" i="20" s="1"/>
  <c r="AY35" i="15"/>
  <c r="X36" i="20" s="1"/>
  <c r="BD35" i="15"/>
  <c r="AC36" i="20"/>
  <c r="BC35" i="15"/>
  <c r="AB36" i="20" s="1"/>
  <c r="AJ33" i="15"/>
  <c r="I34" i="20" s="1"/>
  <c r="AL33" i="15"/>
  <c r="K34" i="20" s="1"/>
  <c r="AO33" i="15"/>
  <c r="N34" i="20"/>
  <c r="AS33" i="15"/>
  <c r="R34" i="20" s="1"/>
  <c r="AR33" i="15"/>
  <c r="Q34" i="20" s="1"/>
  <c r="AG33" i="15"/>
  <c r="F34" i="20"/>
  <c r="AM33" i="15"/>
  <c r="L34" i="20" s="1"/>
  <c r="AH33" i="15"/>
  <c r="G34" i="20" s="1"/>
  <c r="AI33" i="15"/>
  <c r="H34" i="20" s="1"/>
  <c r="AU33" i="15"/>
  <c r="T34" i="20" s="1"/>
  <c r="AP33" i="15"/>
  <c r="O34" i="20" s="1"/>
  <c r="AQ33" i="15"/>
  <c r="P34" i="20" s="1"/>
  <c r="AN33" i="15"/>
  <c r="M34" i="20" s="1"/>
  <c r="AT33" i="15"/>
  <c r="S34" i="20"/>
  <c r="AK33" i="15"/>
  <c r="J34" i="20"/>
  <c r="AZ71" i="15"/>
  <c r="Y72" i="20" s="1"/>
  <c r="AZ31" i="15"/>
  <c r="Y32" i="20" s="1"/>
  <c r="BC31" i="15"/>
  <c r="AB32" i="20" s="1"/>
  <c r="BB31" i="15"/>
  <c r="AA32" i="20" s="1"/>
  <c r="BG26" i="15"/>
  <c r="AG27" i="20"/>
  <c r="BF26" i="15"/>
  <c r="AF27" i="20" s="1"/>
  <c r="K12" i="20"/>
  <c r="AI26" i="15"/>
  <c r="H27" i="20"/>
  <c r="AR26" i="15"/>
  <c r="Q27" i="20" s="1"/>
  <c r="AL26" i="15"/>
  <c r="K27" i="20" s="1"/>
  <c r="AJ26" i="15"/>
  <c r="I27" i="20" s="1"/>
  <c r="AH26" i="15"/>
  <c r="G27" i="20"/>
  <c r="AS26" i="15"/>
  <c r="R27" i="20" s="1"/>
  <c r="AT26" i="15"/>
  <c r="S27" i="20" s="1"/>
  <c r="AN26" i="15"/>
  <c r="M27" i="20"/>
  <c r="AM26" i="15"/>
  <c r="L27" i="20" s="1"/>
  <c r="AK26" i="15"/>
  <c r="J27" i="20" s="1"/>
  <c r="AQ26" i="15"/>
  <c r="P27" i="20" s="1"/>
  <c r="AU26" i="15"/>
  <c r="T27" i="20" s="1"/>
  <c r="AO26" i="15"/>
  <c r="N27" i="20" s="1"/>
  <c r="AG26" i="15"/>
  <c r="F27" i="20"/>
  <c r="AP26" i="15"/>
  <c r="O27" i="20" s="1"/>
  <c r="AJ73" i="15"/>
  <c r="I74" i="20"/>
  <c r="AS73" i="15"/>
  <c r="R74" i="20" s="1"/>
  <c r="AO73" i="15"/>
  <c r="N74" i="20" s="1"/>
  <c r="AI73" i="15"/>
  <c r="H74" i="20" s="1"/>
  <c r="AM73" i="15"/>
  <c r="L74" i="20" s="1"/>
  <c r="AU73" i="15"/>
  <c r="T74" i="20" s="1"/>
  <c r="AP73" i="15"/>
  <c r="O74" i="20"/>
  <c r="AH73" i="15"/>
  <c r="G74" i="20" s="1"/>
  <c r="AR73" i="15"/>
  <c r="Q74" i="20" s="1"/>
  <c r="AK73" i="15"/>
  <c r="J74" i="20"/>
  <c r="AQ73" i="15"/>
  <c r="P74" i="20" s="1"/>
  <c r="BA20" i="15"/>
  <c r="Z21" i="20"/>
  <c r="AW20" i="15"/>
  <c r="V21" i="20" s="1"/>
  <c r="AI52" i="15"/>
  <c r="H53" i="20"/>
  <c r="AN52" i="15"/>
  <c r="M53" i="20" s="1"/>
  <c r="AO52" i="15"/>
  <c r="N53" i="20" s="1"/>
  <c r="AH52" i="15"/>
  <c r="G53" i="20" s="1"/>
  <c r="AP31" i="15"/>
  <c r="O32" i="20" s="1"/>
  <c r="AK31" i="15"/>
  <c r="J32" i="20" s="1"/>
  <c r="AT31" i="15"/>
  <c r="S32" i="20" s="1"/>
  <c r="AM31" i="15"/>
  <c r="L32" i="20" s="1"/>
  <c r="AQ31" i="15"/>
  <c r="P32" i="20"/>
  <c r="AL31" i="15"/>
  <c r="K32" i="20" s="1"/>
  <c r="AO31" i="15"/>
  <c r="N32" i="20" s="1"/>
  <c r="BG100" i="15"/>
  <c r="AG101" i="20" s="1"/>
  <c r="BF100" i="15"/>
  <c r="AF101" i="20" s="1"/>
  <c r="BE100" i="15"/>
  <c r="AE101" i="20" s="1"/>
  <c r="BE23" i="15"/>
  <c r="AE24" i="20" s="1"/>
  <c r="BF23" i="15"/>
  <c r="AF24" i="20" s="1"/>
  <c r="BG23" i="15"/>
  <c r="AG24" i="20" s="1"/>
  <c r="AJ27" i="15"/>
  <c r="I28" i="20" s="1"/>
  <c r="AH27" i="15"/>
  <c r="G28" i="20"/>
  <c r="AG27" i="15"/>
  <c r="F28" i="20" s="1"/>
  <c r="AS27" i="15"/>
  <c r="R28" i="20" s="1"/>
  <c r="AP27" i="15"/>
  <c r="O28" i="20"/>
  <c r="AT27" i="15"/>
  <c r="S28" i="20" s="1"/>
  <c r="AI27" i="15"/>
  <c r="H28" i="20" s="1"/>
  <c r="AK27" i="15"/>
  <c r="J28" i="20" s="1"/>
  <c r="AQ27" i="15"/>
  <c r="P28" i="20" s="1"/>
  <c r="AN27" i="15"/>
  <c r="M28" i="20"/>
  <c r="AR27" i="15"/>
  <c r="Q28" i="20" s="1"/>
  <c r="AM27" i="15"/>
  <c r="L28" i="20" s="1"/>
  <c r="AO27" i="15"/>
  <c r="N28" i="20"/>
  <c r="AU27" i="15"/>
  <c r="T28" i="20" s="1"/>
  <c r="AI35" i="15"/>
  <c r="H36" i="20" s="1"/>
  <c r="AQ35" i="15"/>
  <c r="P36" i="20" s="1"/>
  <c r="AT35" i="15"/>
  <c r="S36" i="20"/>
  <c r="AL35" i="15"/>
  <c r="K36" i="20" s="1"/>
  <c r="AS35" i="15"/>
  <c r="R36" i="20" s="1"/>
  <c r="AU35" i="15"/>
  <c r="T36" i="20" s="1"/>
  <c r="AN35" i="15"/>
  <c r="M36" i="20" s="1"/>
  <c r="AJ35" i="15"/>
  <c r="I36" i="20"/>
  <c r="AG35" i="15"/>
  <c r="F36" i="20" s="1"/>
  <c r="AO35" i="15"/>
  <c r="N36" i="20" s="1"/>
  <c r="AR35" i="15"/>
  <c r="Q36" i="20" s="1"/>
  <c r="AM35" i="15"/>
  <c r="L36" i="20" s="1"/>
  <c r="AK35" i="15"/>
  <c r="J36" i="20" s="1"/>
  <c r="AH35" i="15"/>
  <c r="G36" i="20" s="1"/>
  <c r="AP35" i="15"/>
  <c r="O36" i="20"/>
  <c r="R12" i="20"/>
  <c r="F12" i="20"/>
  <c r="BF20" i="15"/>
  <c r="AF21" i="20" s="1"/>
  <c r="BF95" i="15"/>
  <c r="AF96" i="20" s="1"/>
  <c r="BG95" i="15"/>
  <c r="AG96" i="20"/>
  <c r="BE95" i="15"/>
  <c r="AE96" i="20" s="1"/>
  <c r="BG92" i="15"/>
  <c r="AG93" i="20" s="1"/>
  <c r="BE106" i="15"/>
  <c r="AE107" i="20"/>
  <c r="BG106" i="15"/>
  <c r="AG107" i="20" s="1"/>
  <c r="BF106" i="15"/>
  <c r="AF107" i="20" s="1"/>
  <c r="C20" i="20"/>
  <c r="E27" i="20"/>
  <c r="BG33" i="15"/>
  <c r="AG34" i="20" s="1"/>
  <c r="P21" i="20"/>
  <c r="AB20" i="20"/>
  <c r="X378" i="37"/>
  <c r="F15" i="56" l="1"/>
  <c r="I98" i="33" s="1"/>
  <c r="CL38" i="54"/>
  <c r="A32" i="55" s="1"/>
  <c r="CL33" i="54"/>
  <c r="A27" i="55" s="1"/>
  <c r="F41" i="56"/>
  <c r="I348" i="37" s="1"/>
  <c r="F17" i="56"/>
  <c r="I148" i="33" s="1"/>
  <c r="CL37" i="54"/>
  <c r="A31" i="55" s="1"/>
  <c r="E35" i="56"/>
  <c r="H198" i="37" s="1"/>
  <c r="C38" i="56"/>
  <c r="S248" i="37" s="1"/>
  <c r="C18" i="56"/>
  <c r="S148" i="33" s="1"/>
  <c r="D43" i="56"/>
  <c r="G398" i="37" s="1"/>
  <c r="D42" i="56"/>
  <c r="T348" i="37" s="1"/>
  <c r="D33" i="56"/>
  <c r="G148" i="37" s="1"/>
  <c r="E38" i="56"/>
  <c r="U248" i="37" s="1"/>
  <c r="E31" i="56"/>
  <c r="H98" i="37" s="1"/>
  <c r="D31" i="56"/>
  <c r="G98" i="37" s="1"/>
  <c r="E18" i="56"/>
  <c r="U148" i="33" s="1"/>
  <c r="E16" i="56"/>
  <c r="U98" i="33" s="1"/>
  <c r="F18" i="56"/>
  <c r="V148" i="33" s="1"/>
  <c r="F23" i="56"/>
  <c r="I298" i="33" s="1"/>
  <c r="CL12" i="54"/>
  <c r="A6" i="55" s="1"/>
  <c r="CL36" i="54"/>
  <c r="A30" i="55" s="1"/>
  <c r="C34" i="56"/>
  <c r="S148" i="37" s="1"/>
  <c r="E39" i="56"/>
  <c r="H298" i="37" s="1"/>
  <c r="CL29" i="54"/>
  <c r="A23" i="55" s="1"/>
  <c r="F37" i="56"/>
  <c r="I248" i="37" s="1"/>
  <c r="E43" i="56"/>
  <c r="H398" i="37" s="1"/>
  <c r="F16" i="56"/>
  <c r="V98" i="33" s="1"/>
  <c r="F20" i="56"/>
  <c r="W198" i="33" s="1"/>
  <c r="CL32" i="54"/>
  <c r="A26" i="55" s="1"/>
  <c r="C24" i="56"/>
  <c r="T298" i="33" s="1"/>
  <c r="C39" i="56"/>
  <c r="F298" i="37" s="1"/>
  <c r="BO36" i="55"/>
  <c r="F33" i="56"/>
  <c r="I148" i="37" s="1"/>
  <c r="CL28" i="54"/>
  <c r="A22" i="55" s="1"/>
  <c r="C21" i="56"/>
  <c r="F248" i="33" s="1"/>
  <c r="D18" i="56"/>
  <c r="T148" i="33" s="1"/>
  <c r="C41" i="56"/>
  <c r="F348" i="37" s="1"/>
  <c r="CL26" i="54"/>
  <c r="A20" i="55" s="1"/>
  <c r="CL16" i="54"/>
  <c r="A10" i="55" s="1"/>
  <c r="C17" i="56"/>
  <c r="F148" i="33" s="1"/>
  <c r="D32" i="56"/>
  <c r="T98" i="37" s="1"/>
  <c r="D40" i="56"/>
  <c r="U298" i="37" s="1"/>
  <c r="D37" i="56"/>
  <c r="G248" i="37" s="1"/>
  <c r="C30" i="56"/>
  <c r="S49" i="37" s="1"/>
  <c r="E26" i="56"/>
  <c r="U348" i="33" s="1"/>
  <c r="C20" i="56"/>
  <c r="T198" i="33" s="1"/>
  <c r="CL27" i="54"/>
  <c r="A21" i="55" s="1"/>
  <c r="CL23" i="54"/>
  <c r="A17" i="55" s="1"/>
  <c r="D19" i="56"/>
  <c r="G198" i="33" s="1"/>
  <c r="D23" i="56"/>
  <c r="G298" i="33" s="1"/>
  <c r="CL31" i="54"/>
  <c r="A25" i="55" s="1"/>
  <c r="CL17" i="54"/>
  <c r="A11" i="55" s="1"/>
  <c r="CL18" i="54"/>
  <c r="A12" i="55" s="1"/>
  <c r="CL22" i="54"/>
  <c r="A16" i="55" s="1"/>
  <c r="D30" i="56"/>
  <c r="T49" i="37" s="1"/>
  <c r="E19" i="56"/>
  <c r="H198" i="33" s="1"/>
  <c r="CL13" i="54"/>
  <c r="A7" i="55" s="1"/>
  <c r="F30" i="56"/>
  <c r="V49" i="37" s="1"/>
  <c r="D34" i="56"/>
  <c r="T148" i="37" s="1"/>
  <c r="F38" i="56"/>
  <c r="V248" i="37" s="1"/>
  <c r="F35" i="56"/>
  <c r="I198" i="37" s="1"/>
  <c r="CL20" i="54"/>
  <c r="A14" i="55" s="1"/>
  <c r="E15" i="56"/>
  <c r="H98" i="33" s="1"/>
  <c r="C29" i="56"/>
  <c r="F49" i="37" s="1"/>
  <c r="C23" i="56"/>
  <c r="F298" i="33" s="1"/>
  <c r="C16" i="56"/>
  <c r="S98" i="33" s="1"/>
  <c r="C13" i="56"/>
  <c r="F49" i="33" s="1"/>
  <c r="BO33" i="55"/>
  <c r="C19" i="56"/>
  <c r="F198" i="33" s="1"/>
  <c r="F22" i="56"/>
  <c r="V248" i="33" s="1"/>
  <c r="F19" i="56"/>
  <c r="I198" i="33" s="1"/>
  <c r="CL19" i="54"/>
  <c r="A13" i="55" s="1"/>
  <c r="CL25" i="54"/>
  <c r="A19" i="55" s="1"/>
  <c r="D27" i="56"/>
  <c r="G398" i="33" s="1"/>
  <c r="D13" i="56"/>
  <c r="G49" i="33" s="1"/>
  <c r="E13" i="56"/>
  <c r="H49" i="33" s="1"/>
  <c r="F13" i="56"/>
  <c r="I49" i="33" s="1"/>
  <c r="BB33" i="15"/>
  <c r="AA34" i="20" s="1"/>
  <c r="BC33" i="15"/>
  <c r="AB34" i="20" s="1"/>
  <c r="AQ52" i="15"/>
  <c r="P53" i="20" s="1"/>
  <c r="AY20" i="15"/>
  <c r="X21" i="20" s="1"/>
  <c r="AV63" i="15"/>
  <c r="U64" i="20" s="1"/>
  <c r="BG52" i="15"/>
  <c r="AG53" i="20" s="1"/>
  <c r="BE52" i="15"/>
  <c r="AE53" i="20" s="1"/>
  <c r="F21" i="56"/>
  <c r="I248" i="33" s="1"/>
  <c r="AZ19" i="15"/>
  <c r="Y20" i="20" s="1"/>
  <c r="AV19" i="15"/>
  <c r="U20" i="20" s="1"/>
  <c r="AW19" i="15"/>
  <c r="V20" i="20" s="1"/>
  <c r="BF33" i="15"/>
  <c r="AF34" i="20" s="1"/>
  <c r="AX19" i="15"/>
  <c r="W20" i="20" s="1"/>
  <c r="AH31" i="15"/>
  <c r="G32" i="20" s="1"/>
  <c r="AI31" i="15"/>
  <c r="H32" i="20" s="1"/>
  <c r="AN31" i="15"/>
  <c r="M32" i="20" s="1"/>
  <c r="BF92" i="15"/>
  <c r="AF93" i="20" s="1"/>
  <c r="AG31" i="15"/>
  <c r="F32" i="20" s="1"/>
  <c r="AU31" i="15"/>
  <c r="T32" i="20" s="1"/>
  <c r="AJ52" i="15"/>
  <c r="I53" i="20" s="1"/>
  <c r="BD20" i="15"/>
  <c r="AC21" i="20" s="1"/>
  <c r="BF97" i="15"/>
  <c r="AF98" i="20" s="1"/>
  <c r="AZ33" i="15"/>
  <c r="Y34" i="20" s="1"/>
  <c r="BD19" i="15"/>
  <c r="AC20" i="20" s="1"/>
  <c r="AY63" i="15"/>
  <c r="X64" i="20" s="1"/>
  <c r="F39" i="56"/>
  <c r="I298" i="37" s="1"/>
  <c r="AN24" i="15"/>
  <c r="M25" i="20" s="1"/>
  <c r="AW42" i="15"/>
  <c r="V43" i="20" s="1"/>
  <c r="AX42" i="15"/>
  <c r="W43" i="20" s="1"/>
  <c r="AZ42" i="15"/>
  <c r="Y43" i="20" s="1"/>
  <c r="BD42" i="15"/>
  <c r="AC43" i="20" s="1"/>
  <c r="BC42" i="15"/>
  <c r="AB43" i="20" s="1"/>
  <c r="AV42" i="15"/>
  <c r="U43" i="20" s="1"/>
  <c r="BB42" i="15"/>
  <c r="AA43" i="20" s="1"/>
  <c r="BG97" i="15"/>
  <c r="AG98" i="20" s="1"/>
  <c r="AP52" i="15"/>
  <c r="O53" i="20" s="1"/>
  <c r="AG52" i="15"/>
  <c r="F53" i="20" s="1"/>
  <c r="AM52" i="15"/>
  <c r="L53" i="20" s="1"/>
  <c r="AU52" i="15"/>
  <c r="T53" i="20" s="1"/>
  <c r="AE108" i="15"/>
  <c r="D109" i="20" s="1"/>
  <c r="K108" i="15"/>
  <c r="L108" i="15"/>
  <c r="AF108" i="15"/>
  <c r="E109" i="20" s="1"/>
  <c r="BE20" i="15"/>
  <c r="AE21" i="20" s="1"/>
  <c r="AS31" i="15"/>
  <c r="R32" i="20" s="1"/>
  <c r="AL52" i="15"/>
  <c r="K53" i="20" s="1"/>
  <c r="BD33" i="15"/>
  <c r="AC34" i="20" s="1"/>
  <c r="AV33" i="15"/>
  <c r="U34" i="20" s="1"/>
  <c r="BA19" i="15"/>
  <c r="Z20" i="20" s="1"/>
  <c r="AL73" i="15"/>
  <c r="K74" i="20" s="1"/>
  <c r="AT73" i="15"/>
  <c r="S74" i="20" s="1"/>
  <c r="AG73" i="15"/>
  <c r="F74" i="20" s="1"/>
  <c r="AN73" i="15"/>
  <c r="M74" i="20" s="1"/>
  <c r="AU24" i="15"/>
  <c r="T25" i="20" s="1"/>
  <c r="BB63" i="15"/>
  <c r="AA64" i="20" s="1"/>
  <c r="BF52" i="15"/>
  <c r="AF53" i="20" s="1"/>
  <c r="BB19" i="15"/>
  <c r="AA20" i="20" s="1"/>
  <c r="BA63" i="15"/>
  <c r="Z64" i="20" s="1"/>
  <c r="BC71" i="15"/>
  <c r="AB72" i="20" s="1"/>
  <c r="BA71" i="15"/>
  <c r="Z72" i="20" s="1"/>
  <c r="AY71" i="15"/>
  <c r="X72" i="20" s="1"/>
  <c r="BF35" i="15"/>
  <c r="AF36" i="20" s="1"/>
  <c r="AR31" i="15"/>
  <c r="Q32" i="20" s="1"/>
  <c r="AJ31" i="15"/>
  <c r="I32" i="20" s="1"/>
  <c r="AS52" i="15"/>
  <c r="R53" i="20" s="1"/>
  <c r="AR52" i="15"/>
  <c r="Q53" i="20" s="1"/>
  <c r="BC20" i="15"/>
  <c r="AB21" i="20" s="1"/>
  <c r="BF73" i="15"/>
  <c r="AF74" i="20" s="1"/>
  <c r="AY33" i="15"/>
  <c r="X34" i="20" s="1"/>
  <c r="BD103" i="15"/>
  <c r="AC104" i="20" s="1"/>
  <c r="BC103" i="15"/>
  <c r="AB104" i="20" s="1"/>
  <c r="AW103" i="15"/>
  <c r="V104" i="20" s="1"/>
  <c r="AX26" i="15"/>
  <c r="W27" i="20" s="1"/>
  <c r="BA26" i="15"/>
  <c r="Z27" i="20" s="1"/>
  <c r="BE35" i="15"/>
  <c r="AE36" i="20" s="1"/>
  <c r="AT52" i="15"/>
  <c r="S53" i="20" s="1"/>
  <c r="BA33" i="15"/>
  <c r="Z34" i="20" s="1"/>
  <c r="BC26" i="15"/>
  <c r="AB27" i="20" s="1"/>
  <c r="AZ20" i="15"/>
  <c r="Y21" i="20" s="1"/>
  <c r="AV20" i="15"/>
  <c r="U21" i="20" s="1"/>
  <c r="AX20" i="15"/>
  <c r="W21" i="20" s="1"/>
  <c r="F42" i="56"/>
  <c r="V348" i="37" s="1"/>
  <c r="AQ24" i="15"/>
  <c r="P25" i="20" s="1"/>
  <c r="AT24" i="15"/>
  <c r="S25" i="20" s="1"/>
  <c r="AJ24" i="15"/>
  <c r="I25" i="20" s="1"/>
  <c r="AL24" i="15"/>
  <c r="K25" i="20" s="1"/>
  <c r="AO24" i="15"/>
  <c r="N25" i="20" s="1"/>
  <c r="AI24" i="15"/>
  <c r="H25" i="20" s="1"/>
  <c r="AH24" i="15"/>
  <c r="G25" i="20" s="1"/>
  <c r="AP24" i="15"/>
  <c r="O25" i="20" s="1"/>
  <c r="BA42" i="15"/>
  <c r="Z43" i="20" s="1"/>
  <c r="BE76" i="15"/>
  <c r="AE77" i="20" s="1"/>
  <c r="BG76" i="15"/>
  <c r="AG77" i="20" s="1"/>
  <c r="BF76" i="15"/>
  <c r="AF77" i="20" s="1"/>
  <c r="BD81" i="15"/>
  <c r="AC82" i="20" s="1"/>
  <c r="AV81" i="15"/>
  <c r="U82" i="20" s="1"/>
  <c r="AW81" i="15"/>
  <c r="V82" i="20" s="1"/>
  <c r="AX81" i="15"/>
  <c r="W82" i="20" s="1"/>
  <c r="BA81" i="15"/>
  <c r="Z82" i="20" s="1"/>
  <c r="AY81" i="15"/>
  <c r="X82" i="20" s="1"/>
  <c r="F36" i="56"/>
  <c r="W198" i="37" s="1"/>
  <c r="BA22" i="15"/>
  <c r="Z23" i="20" s="1"/>
  <c r="AN23" i="15"/>
  <c r="M24" i="20" s="1"/>
  <c r="AN22" i="15"/>
  <c r="M23" i="20" s="1"/>
  <c r="AS22" i="15"/>
  <c r="R23" i="20" s="1"/>
  <c r="BA62" i="15"/>
  <c r="Z63" i="20" s="1"/>
  <c r="BC62" i="15"/>
  <c r="AB63" i="20" s="1"/>
  <c r="AZ62" i="15"/>
  <c r="Y63" i="20" s="1"/>
  <c r="BD62" i="15"/>
  <c r="AC63" i="20" s="1"/>
  <c r="AX62" i="15"/>
  <c r="W63" i="20" s="1"/>
  <c r="AN36" i="15"/>
  <c r="M37" i="20" s="1"/>
  <c r="AR36" i="15"/>
  <c r="Q37" i="20" s="1"/>
  <c r="AQ36" i="15"/>
  <c r="P37" i="20" s="1"/>
  <c r="AT36" i="15"/>
  <c r="S37" i="20" s="1"/>
  <c r="AK36" i="15"/>
  <c r="J37" i="20" s="1"/>
  <c r="AM36" i="15"/>
  <c r="L37" i="20" s="1"/>
  <c r="AJ36" i="15"/>
  <c r="I37" i="20" s="1"/>
  <c r="AS36" i="15"/>
  <c r="R37" i="20" s="1"/>
  <c r="AV82" i="15"/>
  <c r="U83" i="20" s="1"/>
  <c r="AW82" i="15"/>
  <c r="V83" i="20" s="1"/>
  <c r="AZ82" i="15"/>
  <c r="Y83" i="20" s="1"/>
  <c r="AY82" i="15"/>
  <c r="X83" i="20" s="1"/>
  <c r="AS20" i="15"/>
  <c r="R21" i="20" s="1"/>
  <c r="AU20" i="15"/>
  <c r="T21" i="20" s="1"/>
  <c r="AR20" i="15"/>
  <c r="Q21" i="20" s="1"/>
  <c r="AJ20" i="15"/>
  <c r="I21" i="20" s="1"/>
  <c r="AN20" i="15"/>
  <c r="M21" i="20" s="1"/>
  <c r="BB22" i="15"/>
  <c r="AA23" i="20" s="1"/>
  <c r="BD22" i="15"/>
  <c r="AC23" i="20" s="1"/>
  <c r="AV22" i="15"/>
  <c r="U23" i="20" s="1"/>
  <c r="F43" i="56"/>
  <c r="I398" i="37" s="1"/>
  <c r="BE94" i="15"/>
  <c r="AE95" i="20" s="1"/>
  <c r="AH23" i="15"/>
  <c r="G24" i="20" s="1"/>
  <c r="AG23" i="15"/>
  <c r="F24" i="20" s="1"/>
  <c r="AL23" i="15"/>
  <c r="K24" i="20" s="1"/>
  <c r="AU23" i="15"/>
  <c r="T24" i="20" s="1"/>
  <c r="AS23" i="15"/>
  <c r="R24" i="20" s="1"/>
  <c r="AP11" i="15"/>
  <c r="O12" i="20" s="1"/>
  <c r="E37" i="56"/>
  <c r="H248" i="37" s="1"/>
  <c r="E17" i="56"/>
  <c r="H148" i="33" s="1"/>
  <c r="F24" i="56"/>
  <c r="W298" i="33" s="1"/>
  <c r="F40" i="56"/>
  <c r="W298" i="37" s="1"/>
  <c r="E27" i="56"/>
  <c r="H398" i="33" s="1"/>
  <c r="C43" i="56"/>
  <c r="F398" i="37" s="1"/>
  <c r="D39" i="56"/>
  <c r="G298" i="37" s="1"/>
  <c r="D41" i="56"/>
  <c r="G348" i="37" s="1"/>
  <c r="C14" i="56"/>
  <c r="S49" i="33" s="1"/>
  <c r="D17" i="56"/>
  <c r="G148" i="33" s="1"/>
  <c r="BD93" i="15"/>
  <c r="AC94" i="20" s="1"/>
  <c r="AX93" i="15"/>
  <c r="W94" i="20" s="1"/>
  <c r="BA93" i="15"/>
  <c r="Z94" i="20" s="1"/>
  <c r="BC93" i="15"/>
  <c r="AB94" i="20" s="1"/>
  <c r="BB93" i="15"/>
  <c r="AA94" i="20" s="1"/>
  <c r="AW93" i="15"/>
  <c r="V94" i="20" s="1"/>
  <c r="J60" i="15"/>
  <c r="E9" i="17"/>
  <c r="BO10" i="55"/>
  <c r="C44" i="56"/>
  <c r="S398" i="37" s="1"/>
  <c r="D24" i="56"/>
  <c r="U298" i="33" s="1"/>
  <c r="AY93" i="15"/>
  <c r="X94" i="20" s="1"/>
  <c r="BC69" i="15"/>
  <c r="AB70" i="20" s="1"/>
  <c r="AZ69" i="15"/>
  <c r="Y70" i="20" s="1"/>
  <c r="AX69" i="15"/>
  <c r="W70" i="20" s="1"/>
  <c r="BB69" i="15"/>
  <c r="AA70" i="20" s="1"/>
  <c r="AV69" i="15"/>
  <c r="U70" i="20" s="1"/>
  <c r="AM66" i="15"/>
  <c r="L67" i="20" s="1"/>
  <c r="AT66" i="15"/>
  <c r="S67" i="20" s="1"/>
  <c r="AI66" i="15"/>
  <c r="H67" i="20" s="1"/>
  <c r="AU66" i="15"/>
  <c r="T67" i="20" s="1"/>
  <c r="AK66" i="15"/>
  <c r="J67" i="20" s="1"/>
  <c r="AT63" i="15"/>
  <c r="S64" i="20" s="1"/>
  <c r="AK63" i="15"/>
  <c r="J64" i="20" s="1"/>
  <c r="AP63" i="15"/>
  <c r="O64" i="20" s="1"/>
  <c r="AQ63" i="15"/>
  <c r="P64" i="20" s="1"/>
  <c r="AR63" i="15"/>
  <c r="Q64" i="20" s="1"/>
  <c r="AF40" i="15"/>
  <c r="E41" i="20" s="1"/>
  <c r="L40" i="15"/>
  <c r="AD40" i="15"/>
  <c r="C41" i="20" s="1"/>
  <c r="BV10" i="54"/>
  <c r="AY10" i="54"/>
  <c r="C35" i="56"/>
  <c r="F198" i="37" s="1"/>
  <c r="D36" i="56"/>
  <c r="U198" i="37" s="1"/>
  <c r="E23" i="56"/>
  <c r="H298" i="33" s="1"/>
  <c r="C40" i="56"/>
  <c r="T298" i="37" s="1"/>
  <c r="AG44" i="15"/>
  <c r="F45" i="20" s="1"/>
  <c r="BG87" i="15"/>
  <c r="AG88" i="20" s="1"/>
  <c r="BF87" i="15"/>
  <c r="AF88" i="20" s="1"/>
  <c r="BE87" i="15"/>
  <c r="AE88" i="20" s="1"/>
  <c r="BG59" i="15"/>
  <c r="AG60" i="20" s="1"/>
  <c r="BF59" i="15"/>
  <c r="AF60" i="20" s="1"/>
  <c r="BE59" i="15"/>
  <c r="AE60" i="20" s="1"/>
  <c r="AY83" i="15"/>
  <c r="X84" i="20" s="1"/>
  <c r="BB83" i="15"/>
  <c r="AA84" i="20" s="1"/>
  <c r="BC83" i="15"/>
  <c r="AB84" i="20" s="1"/>
  <c r="AV83" i="15"/>
  <c r="U84" i="20" s="1"/>
  <c r="BD83" i="15"/>
  <c r="AC84" i="20" s="1"/>
  <c r="AW83" i="15"/>
  <c r="V84" i="20" s="1"/>
  <c r="BA83" i="15"/>
  <c r="Z84" i="20" s="1"/>
  <c r="AX83" i="15"/>
  <c r="W84" i="20" s="1"/>
  <c r="AD24" i="15"/>
  <c r="C25" i="20" s="1"/>
  <c r="C6" i="17"/>
  <c r="BO31" i="55"/>
  <c r="BO16" i="55"/>
  <c r="BO8" i="55"/>
  <c r="D25" i="56"/>
  <c r="G348" i="33" s="1"/>
  <c r="E14" i="56"/>
  <c r="U49" i="33" s="1"/>
  <c r="D44" i="56"/>
  <c r="T398" i="37" s="1"/>
  <c r="D26" i="56"/>
  <c r="T348" i="33" s="1"/>
  <c r="AZ83" i="15"/>
  <c r="Y84" i="20" s="1"/>
  <c r="AO63" i="15"/>
  <c r="N64" i="20" s="1"/>
  <c r="BG41" i="15"/>
  <c r="AG42" i="20" s="1"/>
  <c r="E20" i="56"/>
  <c r="V198" i="33" s="1"/>
  <c r="AE40" i="15"/>
  <c r="D41" i="20" s="1"/>
  <c r="J37" i="15"/>
  <c r="AZ93" i="15"/>
  <c r="Y94" i="20" s="1"/>
  <c r="BF41" i="15"/>
  <c r="AF42" i="20" s="1"/>
  <c r="BD56" i="15"/>
  <c r="AC57" i="20" s="1"/>
  <c r="K11" i="15"/>
  <c r="K89" i="15"/>
  <c r="AD89" i="15"/>
  <c r="C90" i="20" s="1"/>
  <c r="AF89" i="15"/>
  <c r="E90" i="20" s="1"/>
  <c r="AL55" i="15"/>
  <c r="K56" i="20" s="1"/>
  <c r="AG55" i="15"/>
  <c r="F56" i="20" s="1"/>
  <c r="AT55" i="15"/>
  <c r="S56" i="20" s="1"/>
  <c r="AN55" i="15"/>
  <c r="M56" i="20" s="1"/>
  <c r="AJ55" i="15"/>
  <c r="I56" i="20" s="1"/>
  <c r="AR55" i="15"/>
  <c r="Q56" i="20" s="1"/>
  <c r="BC49" i="15"/>
  <c r="AB50" i="20" s="1"/>
  <c r="AZ49" i="15"/>
  <c r="Y50" i="20" s="1"/>
  <c r="AO46" i="15"/>
  <c r="N47" i="20" s="1"/>
  <c r="AQ46" i="15"/>
  <c r="P47" i="20" s="1"/>
  <c r="AS46" i="15"/>
  <c r="R47" i="20" s="1"/>
  <c r="AL46" i="15"/>
  <c r="K47" i="20" s="1"/>
  <c r="AU46" i="15"/>
  <c r="T47" i="20" s="1"/>
  <c r="AT46" i="15"/>
  <c r="S47" i="20" s="1"/>
  <c r="AH46" i="15"/>
  <c r="G47" i="20" s="1"/>
  <c r="AG29" i="15"/>
  <c r="F30" i="20" s="1"/>
  <c r="AN29" i="15"/>
  <c r="M30" i="20" s="1"/>
  <c r="AK29" i="15"/>
  <c r="J30" i="20" s="1"/>
  <c r="AR29" i="15"/>
  <c r="Q30" i="20" s="1"/>
  <c r="AP29" i="15"/>
  <c r="O30" i="20" s="1"/>
  <c r="AI29" i="15"/>
  <c r="H30" i="20" s="1"/>
  <c r="AH29" i="15"/>
  <c r="G30" i="20" s="1"/>
  <c r="AQ29" i="15"/>
  <c r="P30" i="20" s="1"/>
  <c r="AL29" i="15"/>
  <c r="K30" i="20" s="1"/>
  <c r="AE21" i="15"/>
  <c r="D22" i="20" s="1"/>
  <c r="J21" i="15"/>
  <c r="L21" i="15"/>
  <c r="AF21" i="15"/>
  <c r="E22" i="20" s="1"/>
  <c r="BF83" i="15"/>
  <c r="AF84" i="20" s="1"/>
  <c r="BG83" i="15"/>
  <c r="AG84" i="20" s="1"/>
  <c r="BE83" i="15"/>
  <c r="AE84" i="20" s="1"/>
  <c r="BO32" i="55"/>
  <c r="AF102" i="15"/>
  <c r="E103" i="20" s="1"/>
  <c r="AD102" i="15"/>
  <c r="C103" i="20" s="1"/>
  <c r="K102" i="15"/>
  <c r="L102" i="15"/>
  <c r="BE50" i="15"/>
  <c r="AE51" i="20" s="1"/>
  <c r="BF50" i="15"/>
  <c r="AF51" i="20" s="1"/>
  <c r="AK61" i="15"/>
  <c r="J62" i="20" s="1"/>
  <c r="AS61" i="15"/>
  <c r="R62" i="20" s="1"/>
  <c r="AP61" i="15"/>
  <c r="O62" i="20" s="1"/>
  <c r="AQ61" i="15"/>
  <c r="P62" i="20" s="1"/>
  <c r="AN61" i="15"/>
  <c r="M62" i="20" s="1"/>
  <c r="AS58" i="15"/>
  <c r="R59" i="20" s="1"/>
  <c r="AN58" i="15"/>
  <c r="M59" i="20" s="1"/>
  <c r="AG58" i="15"/>
  <c r="F59" i="20" s="1"/>
  <c r="AL58" i="15"/>
  <c r="K59" i="20" s="1"/>
  <c r="AE89" i="15"/>
  <c r="D90" i="20" s="1"/>
  <c r="AE109" i="15"/>
  <c r="D110" i="20" s="1"/>
  <c r="AF109" i="15"/>
  <c r="E110" i="20" s="1"/>
  <c r="AD109" i="15"/>
  <c r="C110" i="20" s="1"/>
  <c r="BF56" i="15"/>
  <c r="AF57" i="20" s="1"/>
  <c r="BG56" i="15"/>
  <c r="AG57" i="20" s="1"/>
  <c r="AV74" i="15"/>
  <c r="U75" i="20" s="1"/>
  <c r="AZ74" i="15"/>
  <c r="Y75" i="20" s="1"/>
  <c r="AW74" i="15"/>
  <c r="V75" i="20" s="1"/>
  <c r="BA74" i="15"/>
  <c r="Z75" i="20" s="1"/>
  <c r="AX74" i="15"/>
  <c r="W75" i="20" s="1"/>
  <c r="AK56" i="15"/>
  <c r="J57" i="20" s="1"/>
  <c r="AM56" i="15"/>
  <c r="L57" i="20" s="1"/>
  <c r="AO56" i="15"/>
  <c r="N57" i="20" s="1"/>
  <c r="AU56" i="15"/>
  <c r="T57" i="20" s="1"/>
  <c r="AH56" i="15"/>
  <c r="G57" i="20" s="1"/>
  <c r="AP56" i="15"/>
  <c r="O57" i="20" s="1"/>
  <c r="AE44" i="15"/>
  <c r="D45" i="20" s="1"/>
  <c r="AF44" i="15"/>
  <c r="E45" i="20" s="1"/>
  <c r="AO41" i="15"/>
  <c r="N42" i="20" s="1"/>
  <c r="AN41" i="15"/>
  <c r="M42" i="20" s="1"/>
  <c r="AU41" i="15"/>
  <c r="T42" i="20" s="1"/>
  <c r="AS41" i="15"/>
  <c r="R42" i="20" s="1"/>
  <c r="AJ41" i="15"/>
  <c r="I42" i="20" s="1"/>
  <c r="AL41" i="15"/>
  <c r="K42" i="20" s="1"/>
  <c r="AQ41" i="15"/>
  <c r="P42" i="20" s="1"/>
  <c r="AP41" i="15"/>
  <c r="O42" i="20" s="1"/>
  <c r="AG41" i="15"/>
  <c r="F42" i="20" s="1"/>
  <c r="J12" i="15"/>
  <c r="AD12" i="15"/>
  <c r="C13" i="20" s="1"/>
  <c r="L12" i="15"/>
  <c r="AF12" i="15"/>
  <c r="E13" i="20" s="1"/>
  <c r="AX77" i="15"/>
  <c r="W78" i="20" s="1"/>
  <c r="AY77" i="15"/>
  <c r="X78" i="20" s="1"/>
  <c r="BC77" i="15"/>
  <c r="AB78" i="20" s="1"/>
  <c r="BA77" i="15"/>
  <c r="Z78" i="20" s="1"/>
  <c r="L88" i="15"/>
  <c r="BF60" i="15"/>
  <c r="AF61" i="20" s="1"/>
  <c r="BG60" i="15"/>
  <c r="AG61" i="20" s="1"/>
  <c r="K51" i="15"/>
  <c r="AD51" i="15"/>
  <c r="C52" i="20" s="1"/>
  <c r="AE51" i="15"/>
  <c r="D52" i="20" s="1"/>
  <c r="AO44" i="15"/>
  <c r="N45" i="20" s="1"/>
  <c r="AN44" i="15"/>
  <c r="M45" i="20" s="1"/>
  <c r="AS44" i="15"/>
  <c r="R45" i="20" s="1"/>
  <c r="AR44" i="15"/>
  <c r="Q45" i="20" s="1"/>
  <c r="AI44" i="15"/>
  <c r="H45" i="20" s="1"/>
  <c r="AM44" i="15"/>
  <c r="L45" i="20" s="1"/>
  <c r="BD30" i="15"/>
  <c r="AC31" i="20" s="1"/>
  <c r="AZ30" i="15"/>
  <c r="Y31" i="20" s="1"/>
  <c r="BB30" i="15"/>
  <c r="AA31" i="20" s="1"/>
  <c r="AY30" i="15"/>
  <c r="X31" i="20" s="1"/>
  <c r="J28" i="15"/>
  <c r="AF28" i="15"/>
  <c r="E29" i="20" s="1"/>
  <c r="BN37" i="55"/>
  <c r="CL43" i="54"/>
  <c r="A37" i="55" s="1"/>
  <c r="BF48" i="15"/>
  <c r="AF49" i="20" s="1"/>
  <c r="BE48" i="15"/>
  <c r="AE49" i="20" s="1"/>
  <c r="AE34" i="15"/>
  <c r="D35" i="20" s="1"/>
  <c r="K34" i="15"/>
  <c r="L34" i="15"/>
  <c r="AD34" i="15"/>
  <c r="C35" i="20" s="1"/>
  <c r="AF34" i="15"/>
  <c r="E35" i="20" s="1"/>
  <c r="J51" i="15"/>
  <c r="AN10" i="54"/>
  <c r="AF10" i="54"/>
  <c r="AV97" i="15"/>
  <c r="U98" i="20" s="1"/>
  <c r="BC97" i="15"/>
  <c r="AB98" i="20" s="1"/>
  <c r="L109" i="15"/>
  <c r="BF109" i="15" s="1"/>
  <c r="AF110" i="20" s="1"/>
  <c r="K99" i="15"/>
  <c r="K96" i="15"/>
  <c r="AZ96" i="15" s="1"/>
  <c r="Y97" i="20" s="1"/>
  <c r="J54" i="15"/>
  <c r="AD22" i="15"/>
  <c r="C23" i="20" s="1"/>
  <c r="C4" i="56"/>
  <c r="AF69" i="15"/>
  <c r="E70" i="20" s="1"/>
  <c r="AE37" i="15"/>
  <c r="D38" i="20" s="1"/>
  <c r="AC10" i="54"/>
  <c r="U10" i="54"/>
  <c r="BG10" i="54"/>
  <c r="J40" i="15"/>
  <c r="J34" i="15"/>
  <c r="J25" i="15"/>
  <c r="BF10" i="54"/>
  <c r="T10" i="54"/>
  <c r="CL35" i="54"/>
  <c r="A29" i="55" s="1"/>
  <c r="K109" i="15"/>
  <c r="K92" i="15"/>
  <c r="J74" i="15"/>
  <c r="J65" i="15"/>
  <c r="J50" i="15"/>
  <c r="AI50" i="15" s="1"/>
  <c r="H51" i="20" s="1"/>
  <c r="J47" i="15"/>
  <c r="AM47" i="15" s="1"/>
  <c r="L48" i="20" s="1"/>
  <c r="J43" i="15"/>
  <c r="K40" i="15"/>
  <c r="J38" i="15"/>
  <c r="J13" i="15"/>
  <c r="BT10" i="54"/>
  <c r="K59" i="15"/>
  <c r="K32" i="15"/>
  <c r="K12" i="15"/>
  <c r="AV10" i="54"/>
  <c r="Q10" i="54"/>
  <c r="BC10" i="54"/>
  <c r="BG63" i="15"/>
  <c r="AG64" i="20" s="1"/>
  <c r="BF63" i="15"/>
  <c r="AF64" i="20" s="1"/>
  <c r="F26" i="56"/>
  <c r="V348" i="33" s="1"/>
  <c r="BE22" i="15"/>
  <c r="AE23" i="20" s="1"/>
  <c r="BF22" i="15"/>
  <c r="AF23" i="20" s="1"/>
  <c r="BG22" i="15"/>
  <c r="AG23" i="20" s="1"/>
  <c r="BF81" i="15"/>
  <c r="AF82" i="20" s="1"/>
  <c r="BG81" i="15"/>
  <c r="AG82" i="20" s="1"/>
  <c r="BF99" i="15"/>
  <c r="AF100" i="20" s="1"/>
  <c r="BE99" i="15"/>
  <c r="AE100" i="20" s="1"/>
  <c r="BG99" i="15"/>
  <c r="AG100" i="20" s="1"/>
  <c r="AV26" i="15"/>
  <c r="U27" i="20" s="1"/>
  <c r="AZ26" i="15"/>
  <c r="Y27" i="20" s="1"/>
  <c r="F34" i="56"/>
  <c r="V148" i="37" s="1"/>
  <c r="AU71" i="15"/>
  <c r="T72" i="20" s="1"/>
  <c r="AM71" i="15"/>
  <c r="L72" i="20" s="1"/>
  <c r="AQ71" i="15"/>
  <c r="P72" i="20" s="1"/>
  <c r="AP71" i="15"/>
  <c r="O72" i="20" s="1"/>
  <c r="AO71" i="15"/>
  <c r="N72" i="20" s="1"/>
  <c r="AG71" i="15"/>
  <c r="F72" i="20" s="1"/>
  <c r="AK71" i="15"/>
  <c r="J72" i="20" s="1"/>
  <c r="AL71" i="15"/>
  <c r="K72" i="20" s="1"/>
  <c r="AT71" i="15"/>
  <c r="S72" i="20" s="1"/>
  <c r="AS71" i="15"/>
  <c r="R72" i="20" s="1"/>
  <c r="AH71" i="15"/>
  <c r="G72" i="20" s="1"/>
  <c r="BE91" i="15"/>
  <c r="AE92" i="20" s="1"/>
  <c r="BF91" i="15"/>
  <c r="AF92" i="20" s="1"/>
  <c r="BE11" i="15"/>
  <c r="BG11" i="15"/>
  <c r="BF11" i="15"/>
  <c r="BG51" i="15"/>
  <c r="AG52" i="20" s="1"/>
  <c r="BF51" i="15"/>
  <c r="AF52" i="20" s="1"/>
  <c r="BE51" i="15"/>
  <c r="AE52" i="20" s="1"/>
  <c r="AI45" i="15"/>
  <c r="H46" i="20" s="1"/>
  <c r="AS45" i="15"/>
  <c r="R46" i="20" s="1"/>
  <c r="AQ45" i="15"/>
  <c r="P46" i="20" s="1"/>
  <c r="AO45" i="15"/>
  <c r="N46" i="20" s="1"/>
  <c r="AM45" i="15"/>
  <c r="L46" i="20" s="1"/>
  <c r="AK45" i="15"/>
  <c r="J46" i="20" s="1"/>
  <c r="AU45" i="15"/>
  <c r="T46" i="20" s="1"/>
  <c r="AR45" i="15"/>
  <c r="Q46" i="20" s="1"/>
  <c r="AL45" i="15"/>
  <c r="K46" i="20" s="1"/>
  <c r="AH45" i="15"/>
  <c r="G46" i="20" s="1"/>
  <c r="AT45" i="15"/>
  <c r="S46" i="20" s="1"/>
  <c r="AN45" i="15"/>
  <c r="M46" i="20" s="1"/>
  <c r="AG45" i="15"/>
  <c r="F46" i="20" s="1"/>
  <c r="AJ45" i="15"/>
  <c r="I46" i="20" s="1"/>
  <c r="AP45" i="15"/>
  <c r="O46" i="20" s="1"/>
  <c r="BG14" i="15"/>
  <c r="AG15" i="20" s="1"/>
  <c r="BF14" i="15"/>
  <c r="AF15" i="20" s="1"/>
  <c r="BE14" i="15"/>
  <c r="AE15" i="20" s="1"/>
  <c r="BC75" i="15"/>
  <c r="AB76" i="20" s="1"/>
  <c r="AZ75" i="15"/>
  <c r="Y76" i="20" s="1"/>
  <c r="BA75" i="15"/>
  <c r="Z76" i="20" s="1"/>
  <c r="AV75" i="15"/>
  <c r="U76" i="20" s="1"/>
  <c r="AX75" i="15"/>
  <c r="W76" i="20" s="1"/>
  <c r="BB75" i="15"/>
  <c r="AA76" i="20" s="1"/>
  <c r="AY75" i="15"/>
  <c r="X76" i="20" s="1"/>
  <c r="BD75" i="15"/>
  <c r="AC76" i="20" s="1"/>
  <c r="AW75" i="15"/>
  <c r="V76" i="20" s="1"/>
  <c r="AL63" i="15"/>
  <c r="K64" i="20" s="1"/>
  <c r="AF63" i="15"/>
  <c r="E64" i="20" s="1"/>
  <c r="E6" i="17"/>
  <c r="AF55" i="15"/>
  <c r="E56" i="20" s="1"/>
  <c r="AI55" i="15"/>
  <c r="H56" i="20" s="1"/>
  <c r="E5" i="17"/>
  <c r="AD47" i="15"/>
  <c r="C48" i="20" s="1"/>
  <c r="C7" i="17"/>
  <c r="D6" i="17"/>
  <c r="AE39" i="15"/>
  <c r="D40" i="20" s="1"/>
  <c r="D5" i="17"/>
  <c r="AE31" i="15"/>
  <c r="D32" i="20" s="1"/>
  <c r="AV31" i="15"/>
  <c r="U32" i="20" s="1"/>
  <c r="BD71" i="15"/>
  <c r="AC72" i="20" s="1"/>
  <c r="BE73" i="15"/>
  <c r="AE74" i="20" s="1"/>
  <c r="AY26" i="15"/>
  <c r="X27" i="20" s="1"/>
  <c r="BE98" i="15"/>
  <c r="AE99" i="20" s="1"/>
  <c r="BD63" i="15"/>
  <c r="AC64" i="20" s="1"/>
  <c r="AW63" i="15"/>
  <c r="V64" i="20" s="1"/>
  <c r="AZ35" i="15"/>
  <c r="Y36" i="20" s="1"/>
  <c r="AV35" i="15"/>
  <c r="U36" i="20" s="1"/>
  <c r="AW35" i="15"/>
  <c r="V36" i="20" s="1"/>
  <c r="BC60" i="15"/>
  <c r="AB61" i="20" s="1"/>
  <c r="AZ103" i="15"/>
  <c r="Y104" i="20" s="1"/>
  <c r="F31" i="56"/>
  <c r="I98" i="37" s="1"/>
  <c r="BD60" i="15"/>
  <c r="AC61" i="20" s="1"/>
  <c r="AU22" i="15"/>
  <c r="T23" i="20" s="1"/>
  <c r="AO22" i="15"/>
  <c r="N23" i="20" s="1"/>
  <c r="AL22" i="15"/>
  <c r="K23" i="20" s="1"/>
  <c r="AG22" i="15"/>
  <c r="F23" i="20" s="1"/>
  <c r="AR22" i="15"/>
  <c r="Q23" i="20" s="1"/>
  <c r="AH22" i="15"/>
  <c r="G23" i="20" s="1"/>
  <c r="AJ22" i="15"/>
  <c r="I23" i="20" s="1"/>
  <c r="AJ59" i="15"/>
  <c r="I60" i="20" s="1"/>
  <c r="AU59" i="15"/>
  <c r="T60" i="20" s="1"/>
  <c r="AR59" i="15"/>
  <c r="Q60" i="20" s="1"/>
  <c r="AT59" i="15"/>
  <c r="S60" i="20" s="1"/>
  <c r="D28" i="56"/>
  <c r="T398" i="33" s="1"/>
  <c r="AW71" i="15"/>
  <c r="V72" i="20" s="1"/>
  <c r="AX71" i="15"/>
  <c r="W72" i="20" s="1"/>
  <c r="V4" i="56"/>
  <c r="AS68" i="15"/>
  <c r="R69" i="20" s="1"/>
  <c r="AH68" i="15"/>
  <c r="G69" i="20" s="1"/>
  <c r="AM68" i="15"/>
  <c r="L69" i="20" s="1"/>
  <c r="AJ68" i="15"/>
  <c r="I69" i="20" s="1"/>
  <c r="AP68" i="15"/>
  <c r="O69" i="20" s="1"/>
  <c r="AT68" i="15"/>
  <c r="S69" i="20" s="1"/>
  <c r="AL68" i="15"/>
  <c r="K69" i="20" s="1"/>
  <c r="AU68" i="15"/>
  <c r="T69" i="20" s="1"/>
  <c r="AR68" i="15"/>
  <c r="Q69" i="20" s="1"/>
  <c r="BC57" i="15"/>
  <c r="AB58" i="20" s="1"/>
  <c r="BB57" i="15"/>
  <c r="AA58" i="20" s="1"/>
  <c r="AZ57" i="15"/>
  <c r="Y58" i="20" s="1"/>
  <c r="BD57" i="15"/>
  <c r="AC58" i="20" s="1"/>
  <c r="AW57" i="15"/>
  <c r="V58" i="20" s="1"/>
  <c r="AV57" i="15"/>
  <c r="U58" i="20" s="1"/>
  <c r="AW31" i="15"/>
  <c r="V32" i="20" s="1"/>
  <c r="BB71" i="15"/>
  <c r="AA72" i="20" s="1"/>
  <c r="AV71" i="15"/>
  <c r="U72" i="20" s="1"/>
  <c r="AX35" i="15"/>
  <c r="W36" i="20" s="1"/>
  <c r="AW26" i="15"/>
  <c r="V27" i="20" s="1"/>
  <c r="BD26" i="15"/>
  <c r="AC27" i="20" s="1"/>
  <c r="BF98" i="15"/>
  <c r="AF99" i="20" s="1"/>
  <c r="AZ63" i="15"/>
  <c r="Y64" i="20" s="1"/>
  <c r="AX63" i="15"/>
  <c r="W64" i="20" s="1"/>
  <c r="AX103" i="15"/>
  <c r="W104" i="20" s="1"/>
  <c r="F14" i="56"/>
  <c r="V49" i="33" s="1"/>
  <c r="BA103" i="15"/>
  <c r="Z104" i="20" s="1"/>
  <c r="BF17" i="15"/>
  <c r="AF18" i="20" s="1"/>
  <c r="BG17" i="15"/>
  <c r="AG18" i="20" s="1"/>
  <c r="D29" i="56"/>
  <c r="G49" i="37" s="1"/>
  <c r="BE110" i="15"/>
  <c r="AE111" i="20" s="1"/>
  <c r="BG110" i="15"/>
  <c r="AG111" i="20" s="1"/>
  <c r="AN71" i="15"/>
  <c r="M72" i="20" s="1"/>
  <c r="BB60" i="15"/>
  <c r="AA61" i="20" s="1"/>
  <c r="AV60" i="15"/>
  <c r="U61" i="20" s="1"/>
  <c r="AZ60" i="15"/>
  <c r="Y61" i="20" s="1"/>
  <c r="BA60" i="15"/>
  <c r="Z61" i="20" s="1"/>
  <c r="BB103" i="15"/>
  <c r="AA104" i="20" s="1"/>
  <c r="AY103" i="15"/>
  <c r="X104" i="20" s="1"/>
  <c r="AV103" i="15"/>
  <c r="U104" i="20" s="1"/>
  <c r="D20" i="56"/>
  <c r="U198" i="33" s="1"/>
  <c r="AX31" i="15"/>
  <c r="W32" i="20" s="1"/>
  <c r="BD31" i="15"/>
  <c r="AC32" i="20" s="1"/>
  <c r="AY31" i="15"/>
  <c r="X32" i="20" s="1"/>
  <c r="BF105" i="15"/>
  <c r="AF106" i="20" s="1"/>
  <c r="BG105" i="15"/>
  <c r="AG106" i="20" s="1"/>
  <c r="D13" i="20"/>
  <c r="BE79" i="15"/>
  <c r="AE80" i="20" s="1"/>
  <c r="D15" i="56"/>
  <c r="G98" i="33" s="1"/>
  <c r="AG81" i="15"/>
  <c r="F82" i="20" s="1"/>
  <c r="AK81" i="15"/>
  <c r="J82" i="20" s="1"/>
  <c r="AQ81" i="15"/>
  <c r="P82" i="20" s="1"/>
  <c r="BA73" i="15"/>
  <c r="Z74" i="20" s="1"/>
  <c r="AY73" i="15"/>
  <c r="X74" i="20" s="1"/>
  <c r="AZ73" i="15"/>
  <c r="Y74" i="20" s="1"/>
  <c r="AR24" i="15"/>
  <c r="Q25" i="20" s="1"/>
  <c r="AK24" i="15"/>
  <c r="J25" i="20" s="1"/>
  <c r="AM24" i="15"/>
  <c r="L25" i="20" s="1"/>
  <c r="AW21" i="15"/>
  <c r="V22" i="20" s="1"/>
  <c r="AM20" i="15"/>
  <c r="L21" i="20" s="1"/>
  <c r="D16" i="56"/>
  <c r="T98" i="33" s="1"/>
  <c r="AU37" i="15"/>
  <c r="T38" i="20" s="1"/>
  <c r="AH37" i="15"/>
  <c r="G38" i="20" s="1"/>
  <c r="AJ37" i="15"/>
  <c r="I38" i="20" s="1"/>
  <c r="AS37" i="15"/>
  <c r="R38" i="20" s="1"/>
  <c r="D22" i="56"/>
  <c r="T248" i="33" s="1"/>
  <c r="AG76" i="15"/>
  <c r="F77" i="20" s="1"/>
  <c r="AK76" i="15"/>
  <c r="J77" i="20" s="1"/>
  <c r="AM76" i="15"/>
  <c r="L77" i="20" s="1"/>
  <c r="AJ76" i="15"/>
  <c r="I77" i="20" s="1"/>
  <c r="BB80" i="15"/>
  <c r="AA81" i="20" s="1"/>
  <c r="BC80" i="15"/>
  <c r="AB81" i="20" s="1"/>
  <c r="AK42" i="15"/>
  <c r="J43" i="20" s="1"/>
  <c r="AP42" i="15"/>
  <c r="O43" i="20" s="1"/>
  <c r="AI60" i="15"/>
  <c r="H61" i="20" s="1"/>
  <c r="AN60" i="15"/>
  <c r="M61" i="20" s="1"/>
  <c r="BD51" i="15"/>
  <c r="AC52" i="20" s="1"/>
  <c r="AV56" i="15"/>
  <c r="U57" i="20" s="1"/>
  <c r="AH63" i="15"/>
  <c r="G64" i="20" s="1"/>
  <c r="AG66" i="15"/>
  <c r="F67" i="20" s="1"/>
  <c r="BG109" i="15"/>
  <c r="AG110" i="20" s="1"/>
  <c r="BE109" i="15"/>
  <c r="AE110" i="20" s="1"/>
  <c r="BD94" i="15"/>
  <c r="AC95" i="20" s="1"/>
  <c r="BA94" i="15"/>
  <c r="Z95" i="20" s="1"/>
  <c r="AX94" i="15"/>
  <c r="W95" i="20" s="1"/>
  <c r="AW94" i="15"/>
  <c r="V95" i="20" s="1"/>
  <c r="BB94" i="15"/>
  <c r="AA95" i="20" s="1"/>
  <c r="AX99" i="15"/>
  <c r="W100" i="20" s="1"/>
  <c r="BB99" i="15"/>
  <c r="AA100" i="20" s="1"/>
  <c r="BA99" i="15"/>
  <c r="Z100" i="20" s="1"/>
  <c r="AY96" i="15"/>
  <c r="X97" i="20" s="1"/>
  <c r="AX96" i="15"/>
  <c r="W97" i="20" s="1"/>
  <c r="AL60" i="15"/>
  <c r="K61" i="20" s="1"/>
  <c r="BA51" i="15"/>
  <c r="Z52" i="20" s="1"/>
  <c r="AU63" i="15"/>
  <c r="T64" i="20" s="1"/>
  <c r="AR66" i="15"/>
  <c r="Q67" i="20" s="1"/>
  <c r="AF16" i="15"/>
  <c r="AD90" i="15"/>
  <c r="C91" i="20" s="1"/>
  <c r="L90" i="15"/>
  <c r="AF90" i="15"/>
  <c r="E91" i="20" s="1"/>
  <c r="K90" i="15"/>
  <c r="AE90" i="15"/>
  <c r="D91" i="20" s="1"/>
  <c r="BB86" i="15"/>
  <c r="AA87" i="20" s="1"/>
  <c r="BD86" i="15"/>
  <c r="AC87" i="20" s="1"/>
  <c r="CL15" i="54"/>
  <c r="A9" i="55" s="1"/>
  <c r="AH60" i="15"/>
  <c r="G61" i="20" s="1"/>
  <c r="AV51" i="15"/>
  <c r="U52" i="20" s="1"/>
  <c r="AY56" i="15"/>
  <c r="X57" i="20" s="1"/>
  <c r="AS63" i="15"/>
  <c r="R64" i="20" s="1"/>
  <c r="AE101" i="15"/>
  <c r="D102" i="20" s="1"/>
  <c r="K101" i="15"/>
  <c r="L101" i="15"/>
  <c r="AN40" i="15"/>
  <c r="M41" i="20" s="1"/>
  <c r="AG40" i="15"/>
  <c r="F41" i="20" s="1"/>
  <c r="AP40" i="15"/>
  <c r="O41" i="20" s="1"/>
  <c r="AO40" i="15"/>
  <c r="N41" i="20" s="1"/>
  <c r="AS40" i="15"/>
  <c r="R41" i="20" s="1"/>
  <c r="AP34" i="15"/>
  <c r="O35" i="20" s="1"/>
  <c r="AK34" i="15"/>
  <c r="J35" i="20" s="1"/>
  <c r="AJ34" i="15"/>
  <c r="I35" i="20" s="1"/>
  <c r="AM34" i="15"/>
  <c r="L35" i="20" s="1"/>
  <c r="AH34" i="15"/>
  <c r="G35" i="20" s="1"/>
  <c r="AI34" i="15"/>
  <c r="H35" i="20" s="1"/>
  <c r="K17" i="15"/>
  <c r="AD17" i="15"/>
  <c r="C18" i="20" s="1"/>
  <c r="AE17" i="15"/>
  <c r="D18" i="20" s="1"/>
  <c r="J17" i="15"/>
  <c r="BO12" i="55"/>
  <c r="BD109" i="15"/>
  <c r="AC110" i="20" s="1"/>
  <c r="BA109" i="15"/>
  <c r="Z110" i="20" s="1"/>
  <c r="AS56" i="15"/>
  <c r="R57" i="20" s="1"/>
  <c r="AJ56" i="15"/>
  <c r="I57" i="20" s="1"/>
  <c r="AI56" i="15"/>
  <c r="H57" i="20" s="1"/>
  <c r="AL56" i="15"/>
  <c r="K57" i="20" s="1"/>
  <c r="AN50" i="15"/>
  <c r="M51" i="20" s="1"/>
  <c r="AQ50" i="15"/>
  <c r="P51" i="20" s="1"/>
  <c r="BB56" i="15"/>
  <c r="AA57" i="20" s="1"/>
  <c r="AH65" i="15"/>
  <c r="G66" i="20" s="1"/>
  <c r="AL66" i="15"/>
  <c r="K67" i="20" s="1"/>
  <c r="BG74" i="15"/>
  <c r="AG75" i="20" s="1"/>
  <c r="BE74" i="15"/>
  <c r="AE75" i="20" s="1"/>
  <c r="AE72" i="15"/>
  <c r="D73" i="20" s="1"/>
  <c r="L72" i="15"/>
  <c r="K72" i="15"/>
  <c r="AF72" i="15"/>
  <c r="E73" i="20" s="1"/>
  <c r="AH44" i="15"/>
  <c r="G45" i="20" s="1"/>
  <c r="AU44" i="15"/>
  <c r="T45" i="20" s="1"/>
  <c r="AL44" i="15"/>
  <c r="K45" i="20" s="1"/>
  <c r="BY10" i="54"/>
  <c r="BC85" i="15"/>
  <c r="AB86" i="20" s="1"/>
  <c r="BA85" i="15"/>
  <c r="Z86" i="20" s="1"/>
  <c r="BD85" i="15"/>
  <c r="AC86" i="20" s="1"/>
  <c r="AE91" i="15"/>
  <c r="D92" i="20" s="1"/>
  <c r="AF91" i="15"/>
  <c r="E92" i="20" s="1"/>
  <c r="AD91" i="15"/>
  <c r="C92" i="20" s="1"/>
  <c r="AN66" i="15"/>
  <c r="M67" i="20" s="1"/>
  <c r="AQ66" i="15"/>
  <c r="P67" i="20" s="1"/>
  <c r="AO66" i="15"/>
  <c r="N67" i="20" s="1"/>
  <c r="AJ66" i="15"/>
  <c r="I67" i="20" s="1"/>
  <c r="AH66" i="15"/>
  <c r="G67" i="20" s="1"/>
  <c r="AM63" i="15"/>
  <c r="L64" i="20" s="1"/>
  <c r="AI63" i="15"/>
  <c r="H64" i="20" s="1"/>
  <c r="AG63" i="15"/>
  <c r="F64" i="20" s="1"/>
  <c r="AJ63" i="15"/>
  <c r="I64" i="20" s="1"/>
  <c r="AN63" i="15"/>
  <c r="M64" i="20" s="1"/>
  <c r="AG60" i="15"/>
  <c r="F61" i="20" s="1"/>
  <c r="AT60" i="15"/>
  <c r="S61" i="20" s="1"/>
  <c r="AO60" i="15"/>
  <c r="N61" i="20" s="1"/>
  <c r="AM60" i="15"/>
  <c r="L61" i="20" s="1"/>
  <c r="L57" i="15"/>
  <c r="AE57" i="15"/>
  <c r="D58" i="20" s="1"/>
  <c r="J57" i="15"/>
  <c r="AF57" i="15"/>
  <c r="E58" i="20" s="1"/>
  <c r="BC56" i="15"/>
  <c r="AB57" i="20" s="1"/>
  <c r="BA56" i="15"/>
  <c r="Z57" i="20" s="1"/>
  <c r="AX56" i="15"/>
  <c r="W57" i="20" s="1"/>
  <c r="AF110" i="15"/>
  <c r="E111" i="20" s="1"/>
  <c r="K110" i="15"/>
  <c r="AE110" i="15"/>
  <c r="D111" i="20" s="1"/>
  <c r="AD110" i="15"/>
  <c r="C111" i="20" s="1"/>
  <c r="BG93" i="15"/>
  <c r="AG94" i="20" s="1"/>
  <c r="BE93" i="15"/>
  <c r="AE94" i="20" s="1"/>
  <c r="J72" i="15"/>
  <c r="K66" i="15"/>
  <c r="AD66" i="15"/>
  <c r="C67" i="20" s="1"/>
  <c r="L66" i="15"/>
  <c r="AE66" i="15"/>
  <c r="D67" i="20" s="1"/>
  <c r="AF66" i="15"/>
  <c r="E67" i="20" s="1"/>
  <c r="K48" i="15"/>
  <c r="CL40" i="54"/>
  <c r="A34" i="55" s="1"/>
  <c r="BN34" i="55"/>
  <c r="CL30" i="54"/>
  <c r="A24" i="55" s="1"/>
  <c r="CL24" i="54"/>
  <c r="A18" i="55" s="1"/>
  <c r="AD104" i="15"/>
  <c r="C105" i="20" s="1"/>
  <c r="AF104" i="15"/>
  <c r="E105" i="20" s="1"/>
  <c r="K104" i="15"/>
  <c r="AE104" i="15"/>
  <c r="D105" i="20" s="1"/>
  <c r="J16" i="15"/>
  <c r="AM10" i="54"/>
  <c r="AF45" i="15"/>
  <c r="E46" i="20" s="1"/>
  <c r="K45" i="15"/>
  <c r="L45" i="15"/>
  <c r="AT12" i="15"/>
  <c r="AO12" i="15"/>
  <c r="AN12" i="15"/>
  <c r="BF84" i="15"/>
  <c r="AF85" i="20" s="1"/>
  <c r="BG84" i="15"/>
  <c r="AG85" i="20" s="1"/>
  <c r="CL42" i="54"/>
  <c r="A36" i="55" s="1"/>
  <c r="BN36" i="55"/>
  <c r="BO26" i="55"/>
  <c r="BO22" i="55"/>
  <c r="CL14" i="54"/>
  <c r="A8" i="55" s="1"/>
  <c r="BN8" i="55"/>
  <c r="AY24" i="15"/>
  <c r="X25" i="20" s="1"/>
  <c r="AF95" i="15"/>
  <c r="E96" i="20" s="1"/>
  <c r="K95" i="15"/>
  <c r="AE88" i="15"/>
  <c r="D89" i="20" s="1"/>
  <c r="K88" i="15"/>
  <c r="AF71" i="15"/>
  <c r="E72" i="20" s="1"/>
  <c r="AD71" i="15"/>
  <c r="C72" i="20" s="1"/>
  <c r="AE71" i="15"/>
  <c r="D72" i="20" s="1"/>
  <c r="K55" i="15"/>
  <c r="L46" i="15"/>
  <c r="AE46" i="15"/>
  <c r="D47" i="20" s="1"/>
  <c r="AF46" i="15"/>
  <c r="E47" i="20" s="1"/>
  <c r="AO29" i="15"/>
  <c r="N30" i="20" s="1"/>
  <c r="AM29" i="15"/>
  <c r="L30" i="20" s="1"/>
  <c r="AQ13" i="15"/>
  <c r="AL13" i="15"/>
  <c r="AU13" i="15"/>
  <c r="AP13" i="15"/>
  <c r="AN13" i="15"/>
  <c r="M14" i="20" s="1"/>
  <c r="AT13" i="15"/>
  <c r="S14" i="20" s="1"/>
  <c r="AI13" i="15"/>
  <c r="AO13" i="15"/>
  <c r="N14" i="20" s="1"/>
  <c r="AZ77" i="15"/>
  <c r="Y78" i="20" s="1"/>
  <c r="BB77" i="15"/>
  <c r="AA78" i="20" s="1"/>
  <c r="CL21" i="54"/>
  <c r="A15" i="55" s="1"/>
  <c r="BG107" i="15"/>
  <c r="AG108" i="20" s="1"/>
  <c r="BE107" i="15"/>
  <c r="AE108" i="20" s="1"/>
  <c r="AD86" i="15"/>
  <c r="C87" i="20" s="1"/>
  <c r="AF86" i="15"/>
  <c r="E87" i="20" s="1"/>
  <c r="K68" i="15"/>
  <c r="AF68" i="15"/>
  <c r="E69" i="20" s="1"/>
  <c r="AD62" i="15"/>
  <c r="C63" i="20" s="1"/>
  <c r="AE62" i="15"/>
  <c r="D63" i="20" s="1"/>
  <c r="AF62" i="15"/>
  <c r="E63" i="20" s="1"/>
  <c r="K14" i="15"/>
  <c r="AD14" i="15"/>
  <c r="J14" i="15"/>
  <c r="AE14" i="15"/>
  <c r="D15" i="20" s="1"/>
  <c r="AR61" i="15"/>
  <c r="Q62" i="20" s="1"/>
  <c r="AX24" i="15"/>
  <c r="W25" i="20" s="1"/>
  <c r="BF107" i="15"/>
  <c r="AF108" i="20" s="1"/>
  <c r="AE107" i="15"/>
  <c r="D108" i="20" s="1"/>
  <c r="K107" i="15"/>
  <c r="AD107" i="15"/>
  <c r="C108" i="20" s="1"/>
  <c r="K105" i="15"/>
  <c r="L65" i="15"/>
  <c r="K65" i="15"/>
  <c r="AE65" i="15"/>
  <c r="D66" i="20" s="1"/>
  <c r="J62" i="15"/>
  <c r="L47" i="15"/>
  <c r="AE47" i="15"/>
  <c r="D48" i="20" s="1"/>
  <c r="AF47" i="15"/>
  <c r="E48" i="20" s="1"/>
  <c r="K47" i="15"/>
  <c r="K39" i="15"/>
  <c r="L38" i="15"/>
  <c r="L28" i="15"/>
  <c r="AD28" i="15"/>
  <c r="C29" i="20" s="1"/>
  <c r="L55" i="15"/>
  <c r="J39" i="15"/>
  <c r="AZ40" i="15" l="1"/>
  <c r="Y41" i="20" s="1"/>
  <c r="BD40" i="15"/>
  <c r="AC41" i="20" s="1"/>
  <c r="AW40" i="15"/>
  <c r="V41" i="20" s="1"/>
  <c r="AY40" i="15"/>
  <c r="X41" i="20" s="1"/>
  <c r="BA40" i="15"/>
  <c r="Z41" i="20" s="1"/>
  <c r="AX40" i="15"/>
  <c r="W41" i="20" s="1"/>
  <c r="BC40" i="15"/>
  <c r="AB41" i="20" s="1"/>
  <c r="AV40" i="15"/>
  <c r="U41" i="20" s="1"/>
  <c r="BB40" i="15"/>
  <c r="AA41" i="20" s="1"/>
  <c r="BE34" i="15"/>
  <c r="AE35" i="20" s="1"/>
  <c r="BF34" i="15"/>
  <c r="AF35" i="20" s="1"/>
  <c r="BG34" i="15"/>
  <c r="AG35" i="20" s="1"/>
  <c r="AQ28" i="15"/>
  <c r="P29" i="20" s="1"/>
  <c r="AT28" i="15"/>
  <c r="S29" i="20" s="1"/>
  <c r="AG28" i="15"/>
  <c r="F29" i="20" s="1"/>
  <c r="AI28" i="15"/>
  <c r="H29" i="20" s="1"/>
  <c r="AN28" i="15"/>
  <c r="M29" i="20" s="1"/>
  <c r="AS28" i="15"/>
  <c r="R29" i="20" s="1"/>
  <c r="AU28" i="15"/>
  <c r="T29" i="20" s="1"/>
  <c r="AR28" i="15"/>
  <c r="Q29" i="20" s="1"/>
  <c r="AH28" i="15"/>
  <c r="G29" i="20" s="1"/>
  <c r="AP28" i="15"/>
  <c r="O29" i="20" s="1"/>
  <c r="AJ28" i="15"/>
  <c r="I29" i="20" s="1"/>
  <c r="AL28" i="15"/>
  <c r="K29" i="20" s="1"/>
  <c r="AO28" i="15"/>
  <c r="N29" i="20" s="1"/>
  <c r="AM28" i="15"/>
  <c r="L29" i="20" s="1"/>
  <c r="AK28" i="15"/>
  <c r="J29" i="20" s="1"/>
  <c r="BF88" i="15"/>
  <c r="AF89" i="20" s="1"/>
  <c r="BG88" i="15"/>
  <c r="AG89" i="20" s="1"/>
  <c r="BE88" i="15"/>
  <c r="AE89" i="20" s="1"/>
  <c r="AL12" i="15"/>
  <c r="K13" i="20" s="1"/>
  <c r="AM12" i="15"/>
  <c r="L13" i="20" s="1"/>
  <c r="AQ12" i="15"/>
  <c r="P13" i="20" s="1"/>
  <c r="AP12" i="15"/>
  <c r="O13" i="20" s="1"/>
  <c r="AJ12" i="15"/>
  <c r="I13" i="20" s="1"/>
  <c r="AR12" i="15"/>
  <c r="Q13" i="20" s="1"/>
  <c r="AH12" i="15"/>
  <c r="G13" i="20" s="1"/>
  <c r="AG12" i="15"/>
  <c r="F13" i="20" s="1"/>
  <c r="AS12" i="15"/>
  <c r="R13" i="20" s="1"/>
  <c r="AU12" i="15"/>
  <c r="T13" i="20" s="1"/>
  <c r="AI12" i="15"/>
  <c r="H13" i="20" s="1"/>
  <c r="AK12" i="15"/>
  <c r="J13" i="20" s="1"/>
  <c r="BG102" i="15"/>
  <c r="AG103" i="20" s="1"/>
  <c r="BE102" i="15"/>
  <c r="AE103" i="20" s="1"/>
  <c r="BF102" i="15"/>
  <c r="AF103" i="20" s="1"/>
  <c r="BC11" i="15"/>
  <c r="AB12" i="20" s="1"/>
  <c r="AV11" i="15"/>
  <c r="U12" i="20" s="1"/>
  <c r="BB11" i="15"/>
  <c r="AA12" i="20" s="1"/>
  <c r="BA11" i="15"/>
  <c r="Z12" i="20" s="1"/>
  <c r="BD11" i="15"/>
  <c r="AC12" i="20" s="1"/>
  <c r="AY11" i="15"/>
  <c r="X12" i="20" s="1"/>
  <c r="AX11" i="15"/>
  <c r="W12" i="20" s="1"/>
  <c r="AW11" i="15"/>
  <c r="V12" i="20" s="1"/>
  <c r="AZ11" i="15"/>
  <c r="Y12" i="20" s="1"/>
  <c r="BG21" i="15"/>
  <c r="AG22" i="20" s="1"/>
  <c r="BF21" i="15"/>
  <c r="AF22" i="20" s="1"/>
  <c r="BE21" i="15"/>
  <c r="AE22" i="20" s="1"/>
  <c r="Q15" i="56"/>
  <c r="AK50" i="15"/>
  <c r="J51" i="20" s="1"/>
  <c r="AQ43" i="15"/>
  <c r="P44" i="20" s="1"/>
  <c r="AR43" i="15"/>
  <c r="Q44" i="20" s="1"/>
  <c r="AK43" i="15"/>
  <c r="J44" i="20" s="1"/>
  <c r="AI43" i="15"/>
  <c r="H44" i="20" s="1"/>
  <c r="AU43" i="15"/>
  <c r="T44" i="20" s="1"/>
  <c r="AL43" i="15"/>
  <c r="K44" i="20" s="1"/>
  <c r="AH43" i="15"/>
  <c r="G44" i="20" s="1"/>
  <c r="AM43" i="15"/>
  <c r="L44" i="20" s="1"/>
  <c r="AJ43" i="15"/>
  <c r="I44" i="20" s="1"/>
  <c r="AT43" i="15"/>
  <c r="S44" i="20" s="1"/>
  <c r="AO43" i="15"/>
  <c r="N44" i="20" s="1"/>
  <c r="AP43" i="15"/>
  <c r="O44" i="20" s="1"/>
  <c r="AG43" i="15"/>
  <c r="F44" i="20" s="1"/>
  <c r="AS43" i="15"/>
  <c r="R44" i="20" s="1"/>
  <c r="AN43" i="15"/>
  <c r="M44" i="20" s="1"/>
  <c r="AZ34" i="15"/>
  <c r="Y35" i="20" s="1"/>
  <c r="BD34" i="15"/>
  <c r="AC35" i="20" s="1"/>
  <c r="AY34" i="15"/>
  <c r="X35" i="20" s="1"/>
  <c r="BA34" i="15"/>
  <c r="Z35" i="20" s="1"/>
  <c r="AX34" i="15"/>
  <c r="W35" i="20" s="1"/>
  <c r="BC34" i="15"/>
  <c r="AB35" i="20" s="1"/>
  <c r="BB34" i="15"/>
  <c r="AA35" i="20" s="1"/>
  <c r="AW34" i="15"/>
  <c r="V35" i="20" s="1"/>
  <c r="AV34" i="15"/>
  <c r="U35" i="20" s="1"/>
  <c r="BA102" i="15"/>
  <c r="Z103" i="20" s="1"/>
  <c r="AW102" i="15"/>
  <c r="V103" i="20" s="1"/>
  <c r="AY102" i="15"/>
  <c r="X103" i="20" s="1"/>
  <c r="BC102" i="15"/>
  <c r="AB103" i="20" s="1"/>
  <c r="AV102" i="15"/>
  <c r="U103" i="20" s="1"/>
  <c r="BD102" i="15"/>
  <c r="AC103" i="20" s="1"/>
  <c r="AX102" i="15"/>
  <c r="W103" i="20" s="1"/>
  <c r="BB102" i="15"/>
  <c r="AA103" i="20" s="1"/>
  <c r="AZ102" i="15"/>
  <c r="Y103" i="20" s="1"/>
  <c r="AL47" i="15"/>
  <c r="K48" i="20" s="1"/>
  <c r="AR47" i="15"/>
  <c r="Q48" i="20" s="1"/>
  <c r="AQ47" i="15"/>
  <c r="P48" i="20" s="1"/>
  <c r="AJ47" i="15"/>
  <c r="I48" i="20" s="1"/>
  <c r="AU47" i="15"/>
  <c r="T48" i="20" s="1"/>
  <c r="AP47" i="15"/>
  <c r="O48" i="20" s="1"/>
  <c r="AI47" i="15"/>
  <c r="H48" i="20" s="1"/>
  <c r="AG47" i="15"/>
  <c r="F48" i="20" s="1"/>
  <c r="AT47" i="15"/>
  <c r="S48" i="20" s="1"/>
  <c r="AO47" i="15"/>
  <c r="N48" i="20" s="1"/>
  <c r="AK47" i="15"/>
  <c r="J48" i="20" s="1"/>
  <c r="F9" i="17"/>
  <c r="G9" i="17"/>
  <c r="AT50" i="15"/>
  <c r="S51" i="20" s="1"/>
  <c r="AY59" i="15"/>
  <c r="X60" i="20" s="1"/>
  <c r="AW59" i="15"/>
  <c r="V60" i="20" s="1"/>
  <c r="AV59" i="15"/>
  <c r="U60" i="20" s="1"/>
  <c r="BB59" i="15"/>
  <c r="AA60" i="20" s="1"/>
  <c r="BA59" i="15"/>
  <c r="Z60" i="20" s="1"/>
  <c r="AZ59" i="15"/>
  <c r="Y60" i="20" s="1"/>
  <c r="BC59" i="15"/>
  <c r="AB60" i="20" s="1"/>
  <c r="BD59" i="15"/>
  <c r="AC60" i="20" s="1"/>
  <c r="AX59" i="15"/>
  <c r="W60" i="20" s="1"/>
  <c r="AI65" i="15"/>
  <c r="H66" i="20" s="1"/>
  <c r="AN65" i="15"/>
  <c r="M66" i="20" s="1"/>
  <c r="AG65" i="15"/>
  <c r="F66" i="20" s="1"/>
  <c r="AL65" i="15"/>
  <c r="K66" i="20" s="1"/>
  <c r="AM65" i="15"/>
  <c r="L66" i="20" s="1"/>
  <c r="AS65" i="15"/>
  <c r="R66" i="20" s="1"/>
  <c r="AU65" i="15"/>
  <c r="T66" i="20" s="1"/>
  <c r="AJ65" i="15"/>
  <c r="I66" i="20" s="1"/>
  <c r="AK65" i="15"/>
  <c r="J66" i="20" s="1"/>
  <c r="AR65" i="15"/>
  <c r="Q66" i="20" s="1"/>
  <c r="AT65" i="15"/>
  <c r="S66" i="20" s="1"/>
  <c r="AO65" i="15"/>
  <c r="N66" i="20" s="1"/>
  <c r="AP65" i="15"/>
  <c r="O66" i="20" s="1"/>
  <c r="AQ65" i="15"/>
  <c r="P66" i="20" s="1"/>
  <c r="AQ34" i="15"/>
  <c r="P35" i="20" s="1"/>
  <c r="AS34" i="15"/>
  <c r="R35" i="20" s="1"/>
  <c r="AU34" i="15"/>
  <c r="T35" i="20" s="1"/>
  <c r="AT34" i="15"/>
  <c r="S35" i="20" s="1"/>
  <c r="AO34" i="15"/>
  <c r="N35" i="20" s="1"/>
  <c r="AN34" i="15"/>
  <c r="M35" i="20" s="1"/>
  <c r="AR34" i="15"/>
  <c r="Q35" i="20" s="1"/>
  <c r="AG34" i="15"/>
  <c r="F35" i="20" s="1"/>
  <c r="AL34" i="15"/>
  <c r="K35" i="20" s="1"/>
  <c r="AO37" i="15"/>
  <c r="N38" i="20" s="1"/>
  <c r="AL37" i="15"/>
  <c r="K38" i="20" s="1"/>
  <c r="AN37" i="15"/>
  <c r="M38" i="20" s="1"/>
  <c r="AQ37" i="15"/>
  <c r="P38" i="20" s="1"/>
  <c r="AG37" i="15"/>
  <c r="F38" i="20" s="1"/>
  <c r="AM37" i="15"/>
  <c r="L38" i="20" s="1"/>
  <c r="AP37" i="15"/>
  <c r="O38" i="20" s="1"/>
  <c r="AI37" i="15"/>
  <c r="H38" i="20" s="1"/>
  <c r="AK37" i="15"/>
  <c r="J38" i="20" s="1"/>
  <c r="AR37" i="15"/>
  <c r="Q38" i="20" s="1"/>
  <c r="AT37" i="15"/>
  <c r="S38" i="20" s="1"/>
  <c r="AS60" i="15"/>
  <c r="R61" i="20" s="1"/>
  <c r="AK60" i="15"/>
  <c r="J61" i="20" s="1"/>
  <c r="AP60" i="15"/>
  <c r="O61" i="20" s="1"/>
  <c r="AR60" i="15"/>
  <c r="Q61" i="20" s="1"/>
  <c r="AQ60" i="15"/>
  <c r="P61" i="20" s="1"/>
  <c r="AU60" i="15"/>
  <c r="T61" i="20" s="1"/>
  <c r="AJ60" i="15"/>
  <c r="I61" i="20" s="1"/>
  <c r="AZ12" i="15"/>
  <c r="Y13" i="20" s="1"/>
  <c r="AX12" i="15"/>
  <c r="W13" i="20" s="1"/>
  <c r="BD12" i="15"/>
  <c r="AC13" i="20" s="1"/>
  <c r="BA12" i="15"/>
  <c r="Z13" i="20" s="1"/>
  <c r="AY12" i="15"/>
  <c r="X13" i="20" s="1"/>
  <c r="BC12" i="15"/>
  <c r="AB13" i="20" s="1"/>
  <c r="AV12" i="15"/>
  <c r="U13" i="20" s="1"/>
  <c r="BB12" i="15"/>
  <c r="AA13" i="20" s="1"/>
  <c r="AW12" i="15"/>
  <c r="V13" i="20" s="1"/>
  <c r="AW32" i="15"/>
  <c r="V33" i="20" s="1"/>
  <c r="AX32" i="15"/>
  <c r="W33" i="20" s="1"/>
  <c r="AV32" i="15"/>
  <c r="U33" i="20" s="1"/>
  <c r="AZ32" i="15"/>
  <c r="Y33" i="20" s="1"/>
  <c r="BB32" i="15"/>
  <c r="AA33" i="20" s="1"/>
  <c r="BC32" i="15"/>
  <c r="AB33" i="20" s="1"/>
  <c r="BA32" i="15"/>
  <c r="Z33" i="20" s="1"/>
  <c r="AY32" i="15"/>
  <c r="X33" i="20" s="1"/>
  <c r="BD32" i="15"/>
  <c r="AC33" i="20" s="1"/>
  <c r="AM21" i="15"/>
  <c r="L22" i="20" s="1"/>
  <c r="AG21" i="15"/>
  <c r="F22" i="20" s="1"/>
  <c r="AT21" i="15"/>
  <c r="S22" i="20" s="1"/>
  <c r="AQ21" i="15"/>
  <c r="P22" i="20" s="1"/>
  <c r="AK21" i="15"/>
  <c r="J22" i="20" s="1"/>
  <c r="AU21" i="15"/>
  <c r="T22" i="20" s="1"/>
  <c r="AS21" i="15"/>
  <c r="R22" i="20" s="1"/>
  <c r="AJ21" i="15"/>
  <c r="I22" i="20" s="1"/>
  <c r="AH21" i="15"/>
  <c r="G22" i="20" s="1"/>
  <c r="AN21" i="15"/>
  <c r="M22" i="20" s="1"/>
  <c r="AR21" i="15"/>
  <c r="Q22" i="20" s="1"/>
  <c r="AO21" i="15"/>
  <c r="N22" i="20" s="1"/>
  <c r="AP21" i="15"/>
  <c r="O22" i="20" s="1"/>
  <c r="AI21" i="15"/>
  <c r="H22" i="20" s="1"/>
  <c r="AL21" i="15"/>
  <c r="K22" i="20" s="1"/>
  <c r="AH47" i="15"/>
  <c r="G48" i="20" s="1"/>
  <c r="AG74" i="15"/>
  <c r="F75" i="20" s="1"/>
  <c r="AM74" i="15"/>
  <c r="L75" i="20" s="1"/>
  <c r="AJ74" i="15"/>
  <c r="I75" i="20" s="1"/>
  <c r="AQ74" i="15"/>
  <c r="P75" i="20" s="1"/>
  <c r="AS74" i="15"/>
  <c r="R75" i="20" s="1"/>
  <c r="AL74" i="15"/>
  <c r="K75" i="20" s="1"/>
  <c r="AK74" i="15"/>
  <c r="J75" i="20" s="1"/>
  <c r="AP74" i="15"/>
  <c r="O75" i="20" s="1"/>
  <c r="AO74" i="15"/>
  <c r="N75" i="20" s="1"/>
  <c r="AH74" i="15"/>
  <c r="G75" i="20" s="1"/>
  <c r="AU74" i="15"/>
  <c r="T75" i="20" s="1"/>
  <c r="AN74" i="15"/>
  <c r="M75" i="20" s="1"/>
  <c r="AR74" i="15"/>
  <c r="Q75" i="20" s="1"/>
  <c r="AI74" i="15"/>
  <c r="H75" i="20" s="1"/>
  <c r="AT74" i="15"/>
  <c r="S75" i="20" s="1"/>
  <c r="AT40" i="15"/>
  <c r="S41" i="20" s="1"/>
  <c r="AK40" i="15"/>
  <c r="J41" i="20" s="1"/>
  <c r="AU40" i="15"/>
  <c r="T41" i="20" s="1"/>
  <c r="AR40" i="15"/>
  <c r="Q41" i="20" s="1"/>
  <c r="AM40" i="15"/>
  <c r="L41" i="20" s="1"/>
  <c r="AL40" i="15"/>
  <c r="K41" i="20" s="1"/>
  <c r="AJ40" i="15"/>
  <c r="I41" i="20" s="1"/>
  <c r="AQ40" i="15"/>
  <c r="P41" i="20" s="1"/>
  <c r="AI40" i="15"/>
  <c r="H41" i="20" s="1"/>
  <c r="AH40" i="15"/>
  <c r="G41" i="20" s="1"/>
  <c r="AK54" i="15"/>
  <c r="J55" i="20" s="1"/>
  <c r="AG54" i="15"/>
  <c r="F55" i="20" s="1"/>
  <c r="AI54" i="15"/>
  <c r="H55" i="20" s="1"/>
  <c r="AO54" i="15"/>
  <c r="N55" i="20" s="1"/>
  <c r="AS54" i="15"/>
  <c r="R55" i="20" s="1"/>
  <c r="AR54" i="15"/>
  <c r="Q55" i="20" s="1"/>
  <c r="AQ54" i="15"/>
  <c r="P55" i="20" s="1"/>
  <c r="AT54" i="15"/>
  <c r="S55" i="20" s="1"/>
  <c r="AU54" i="15"/>
  <c r="T55" i="20" s="1"/>
  <c r="AL54" i="15"/>
  <c r="K55" i="20" s="1"/>
  <c r="AM54" i="15"/>
  <c r="L55" i="20" s="1"/>
  <c r="AH54" i="15"/>
  <c r="G55" i="20" s="1"/>
  <c r="AJ54" i="15"/>
  <c r="I55" i="20" s="1"/>
  <c r="AP54" i="15"/>
  <c r="O55" i="20" s="1"/>
  <c r="AN54" i="15"/>
  <c r="M55" i="20" s="1"/>
  <c r="AQ51" i="15"/>
  <c r="P52" i="20" s="1"/>
  <c r="AN51" i="15"/>
  <c r="M52" i="20" s="1"/>
  <c r="AU51" i="15"/>
  <c r="T52" i="20" s="1"/>
  <c r="AT51" i="15"/>
  <c r="S52" i="20" s="1"/>
  <c r="AP51" i="15"/>
  <c r="O52" i="20" s="1"/>
  <c r="AJ51" i="15"/>
  <c r="I52" i="20" s="1"/>
  <c r="AL51" i="15"/>
  <c r="K52" i="20" s="1"/>
  <c r="AR51" i="15"/>
  <c r="Q52" i="20" s="1"/>
  <c r="AK51" i="15"/>
  <c r="J52" i="20" s="1"/>
  <c r="AS51" i="15"/>
  <c r="R52" i="20" s="1"/>
  <c r="AG51" i="15"/>
  <c r="F52" i="20" s="1"/>
  <c r="AO51" i="15"/>
  <c r="N52" i="20" s="1"/>
  <c r="AI51" i="15"/>
  <c r="H52" i="20" s="1"/>
  <c r="AM51" i="15"/>
  <c r="L52" i="20" s="1"/>
  <c r="AH51" i="15"/>
  <c r="G52" i="20" s="1"/>
  <c r="BC51" i="15"/>
  <c r="AB52" i="20" s="1"/>
  <c r="AW51" i="15"/>
  <c r="V52" i="20" s="1"/>
  <c r="AY51" i="15"/>
  <c r="X52" i="20" s="1"/>
  <c r="AX51" i="15"/>
  <c r="W52" i="20" s="1"/>
  <c r="BB51" i="15"/>
  <c r="AA52" i="20" s="1"/>
  <c r="AZ51" i="15"/>
  <c r="Y52" i="20" s="1"/>
  <c r="BG40" i="15"/>
  <c r="AG41" i="20" s="1"/>
  <c r="BE40" i="15"/>
  <c r="AE41" i="20" s="1"/>
  <c r="BF40" i="15"/>
  <c r="AF41" i="20" s="1"/>
  <c r="AM25" i="15"/>
  <c r="L26" i="20" s="1"/>
  <c r="AT25" i="15"/>
  <c r="S26" i="20" s="1"/>
  <c r="AG25" i="15"/>
  <c r="F26" i="20" s="1"/>
  <c r="AI25" i="15"/>
  <c r="H26" i="20" s="1"/>
  <c r="AJ25" i="15"/>
  <c r="I26" i="20" s="1"/>
  <c r="AH25" i="15"/>
  <c r="G26" i="20" s="1"/>
  <c r="AL25" i="15"/>
  <c r="K26" i="20" s="1"/>
  <c r="AN25" i="15"/>
  <c r="M26" i="20" s="1"/>
  <c r="AR25" i="15"/>
  <c r="Q26" i="20" s="1"/>
  <c r="AS25" i="15"/>
  <c r="R26" i="20" s="1"/>
  <c r="AU25" i="15"/>
  <c r="T26" i="20" s="1"/>
  <c r="AO25" i="15"/>
  <c r="N26" i="20" s="1"/>
  <c r="AQ25" i="15"/>
  <c r="P26" i="20" s="1"/>
  <c r="AK25" i="15"/>
  <c r="J26" i="20" s="1"/>
  <c r="AP25" i="15"/>
  <c r="O26" i="20" s="1"/>
  <c r="AS47" i="15"/>
  <c r="R48" i="20" s="1"/>
  <c r="AR13" i="15"/>
  <c r="Q14" i="20" s="1"/>
  <c r="AK13" i="15"/>
  <c r="J14" i="20" s="1"/>
  <c r="AS13" i="15"/>
  <c r="R14" i="20" s="1"/>
  <c r="AH13" i="15"/>
  <c r="G14" i="20" s="1"/>
  <c r="AJ13" i="15"/>
  <c r="I14" i="20" s="1"/>
  <c r="AM13" i="15"/>
  <c r="L14" i="20" s="1"/>
  <c r="AG13" i="15"/>
  <c r="F14" i="20" s="1"/>
  <c r="AV92" i="15"/>
  <c r="U93" i="20" s="1"/>
  <c r="AX92" i="15"/>
  <c r="W93" i="20" s="1"/>
  <c r="BB92" i="15"/>
  <c r="AA93" i="20" s="1"/>
  <c r="AZ92" i="15"/>
  <c r="Y93" i="20" s="1"/>
  <c r="BD92" i="15"/>
  <c r="AC93" i="20" s="1"/>
  <c r="AW92" i="15"/>
  <c r="V93" i="20" s="1"/>
  <c r="BC92" i="15"/>
  <c r="AB93" i="20" s="1"/>
  <c r="AY92" i="15"/>
  <c r="X93" i="20" s="1"/>
  <c r="BA92" i="15"/>
  <c r="Z93" i="20" s="1"/>
  <c r="BC96" i="15"/>
  <c r="AB97" i="20" s="1"/>
  <c r="BB96" i="15"/>
  <c r="AA97" i="20" s="1"/>
  <c r="BD96" i="15"/>
  <c r="AC97" i="20" s="1"/>
  <c r="AW96" i="15"/>
  <c r="V97" i="20" s="1"/>
  <c r="BA96" i="15"/>
  <c r="Z97" i="20" s="1"/>
  <c r="AV96" i="15"/>
  <c r="U97" i="20" s="1"/>
  <c r="BG12" i="15"/>
  <c r="AG13" i="20" s="1"/>
  <c r="BF12" i="15"/>
  <c r="AF13" i="20" s="1"/>
  <c r="BE12" i="15"/>
  <c r="AE13" i="20" s="1"/>
  <c r="BF108" i="15"/>
  <c r="AF109" i="20" s="1"/>
  <c r="BG108" i="15"/>
  <c r="AG109" i="20" s="1"/>
  <c r="BE108" i="15"/>
  <c r="AE109" i="20" s="1"/>
  <c r="AJ50" i="15"/>
  <c r="I51" i="20" s="1"/>
  <c r="AP50" i="15"/>
  <c r="O51" i="20" s="1"/>
  <c r="AO50" i="15"/>
  <c r="N51" i="20" s="1"/>
  <c r="AL50" i="15"/>
  <c r="K51" i="20" s="1"/>
  <c r="AS50" i="15"/>
  <c r="R51" i="20" s="1"/>
  <c r="AU50" i="15"/>
  <c r="T51" i="20" s="1"/>
  <c r="AR50" i="15"/>
  <c r="Q51" i="20" s="1"/>
  <c r="AH50" i="15"/>
  <c r="G51" i="20" s="1"/>
  <c r="AM50" i="15"/>
  <c r="L51" i="20" s="1"/>
  <c r="AG50" i="15"/>
  <c r="F51" i="20" s="1"/>
  <c r="AN47" i="15"/>
  <c r="M48" i="20" s="1"/>
  <c r="AS38" i="15"/>
  <c r="R39" i="20" s="1"/>
  <c r="AQ38" i="15"/>
  <c r="P39" i="20" s="1"/>
  <c r="AT38" i="15"/>
  <c r="S39" i="20" s="1"/>
  <c r="AK38" i="15"/>
  <c r="J39" i="20" s="1"/>
  <c r="AI38" i="15"/>
  <c r="H39" i="20" s="1"/>
  <c r="AN38" i="15"/>
  <c r="M39" i="20" s="1"/>
  <c r="AU38" i="15"/>
  <c r="T39" i="20" s="1"/>
  <c r="AO38" i="15"/>
  <c r="N39" i="20" s="1"/>
  <c r="AR38" i="15"/>
  <c r="Q39" i="20" s="1"/>
  <c r="AL38" i="15"/>
  <c r="K39" i="20" s="1"/>
  <c r="AH38" i="15"/>
  <c r="G39" i="20" s="1"/>
  <c r="AM38" i="15"/>
  <c r="L39" i="20" s="1"/>
  <c r="AJ38" i="15"/>
  <c r="I39" i="20" s="1"/>
  <c r="AP38" i="15"/>
  <c r="O39" i="20" s="1"/>
  <c r="AG38" i="15"/>
  <c r="F39" i="20" s="1"/>
  <c r="AX109" i="15"/>
  <c r="W110" i="20" s="1"/>
  <c r="AW109" i="15"/>
  <c r="V110" i="20" s="1"/>
  <c r="BB109" i="15"/>
  <c r="AA110" i="20" s="1"/>
  <c r="AY109" i="15"/>
  <c r="X110" i="20" s="1"/>
  <c r="BC109" i="15"/>
  <c r="AB110" i="20" s="1"/>
  <c r="AZ109" i="15"/>
  <c r="Y110" i="20" s="1"/>
  <c r="AV109" i="15"/>
  <c r="U110" i="20" s="1"/>
  <c r="AV99" i="15"/>
  <c r="U100" i="20" s="1"/>
  <c r="BD99" i="15"/>
  <c r="AC100" i="20" s="1"/>
  <c r="AW99" i="15"/>
  <c r="V100" i="20" s="1"/>
  <c r="BC99" i="15"/>
  <c r="AB100" i="20" s="1"/>
  <c r="AZ99" i="15"/>
  <c r="Y100" i="20" s="1"/>
  <c r="AY99" i="15"/>
  <c r="X100" i="20" s="1"/>
  <c r="BB89" i="15"/>
  <c r="AA90" i="20" s="1"/>
  <c r="BA89" i="15"/>
  <c r="Z90" i="20" s="1"/>
  <c r="AX89" i="15"/>
  <c r="W90" i="20" s="1"/>
  <c r="BC89" i="15"/>
  <c r="AB90" i="20" s="1"/>
  <c r="AW89" i="15"/>
  <c r="V90" i="20" s="1"/>
  <c r="AV89" i="15"/>
  <c r="U90" i="20" s="1"/>
  <c r="AZ89" i="15"/>
  <c r="Y90" i="20" s="1"/>
  <c r="AY89" i="15"/>
  <c r="X90" i="20" s="1"/>
  <c r="BD89" i="15"/>
  <c r="AC90" i="20" s="1"/>
  <c r="BC108" i="15"/>
  <c r="AB109" i="20" s="1"/>
  <c r="BA108" i="15"/>
  <c r="Z109" i="20" s="1"/>
  <c r="AZ108" i="15"/>
  <c r="Y109" i="20" s="1"/>
  <c r="AV108" i="15"/>
  <c r="U109" i="20" s="1"/>
  <c r="BD108" i="15"/>
  <c r="AC109" i="20" s="1"/>
  <c r="AX108" i="15"/>
  <c r="W109" i="20" s="1"/>
  <c r="BB108" i="15"/>
  <c r="AA109" i="20" s="1"/>
  <c r="AY108" i="15"/>
  <c r="X109" i="20" s="1"/>
  <c r="AW108" i="15"/>
  <c r="V109" i="20" s="1"/>
  <c r="AY47" i="15"/>
  <c r="X48" i="20" s="1"/>
  <c r="AX47" i="15"/>
  <c r="W48" i="20" s="1"/>
  <c r="AW47" i="15"/>
  <c r="V48" i="20" s="1"/>
  <c r="AV47" i="15"/>
  <c r="U48" i="20" s="1"/>
  <c r="BD47" i="15"/>
  <c r="AC48" i="20" s="1"/>
  <c r="AZ47" i="15"/>
  <c r="Y48" i="20" s="1"/>
  <c r="BC47" i="15"/>
  <c r="AB48" i="20" s="1"/>
  <c r="BB47" i="15"/>
  <c r="AA48" i="20" s="1"/>
  <c r="BA47" i="15"/>
  <c r="Z48" i="20" s="1"/>
  <c r="K14" i="20"/>
  <c r="G6" i="17"/>
  <c r="F6" i="17"/>
  <c r="AG12" i="20"/>
  <c r="C15" i="20"/>
  <c r="AD111" i="15"/>
  <c r="P14" i="20"/>
  <c r="AH16" i="15"/>
  <c r="G17" i="20" s="1"/>
  <c r="AK16" i="15"/>
  <c r="J17" i="20" s="1"/>
  <c r="AN16" i="15"/>
  <c r="M17" i="20" s="1"/>
  <c r="AP16" i="15"/>
  <c r="O17" i="20" s="1"/>
  <c r="AR16" i="15"/>
  <c r="Q17" i="20" s="1"/>
  <c r="AS16" i="15"/>
  <c r="R17" i="20" s="1"/>
  <c r="AL16" i="15"/>
  <c r="K17" i="20" s="1"/>
  <c r="AO16" i="15"/>
  <c r="N17" i="20" s="1"/>
  <c r="AI16" i="15"/>
  <c r="H17" i="20" s="1"/>
  <c r="AU16" i="15"/>
  <c r="T17" i="20" s="1"/>
  <c r="AT16" i="15"/>
  <c r="S17" i="20" s="1"/>
  <c r="AM16" i="15"/>
  <c r="L17" i="20" s="1"/>
  <c r="AJ16" i="15"/>
  <c r="I17" i="20" s="1"/>
  <c r="AG16" i="15"/>
  <c r="F17" i="20" s="1"/>
  <c r="AQ16" i="15"/>
  <c r="P17" i="20" s="1"/>
  <c r="AE111" i="15"/>
  <c r="D9" i="20" s="1"/>
  <c r="M19" i="56"/>
  <c r="K25" i="56"/>
  <c r="M18" i="56"/>
  <c r="G7" i="17"/>
  <c r="C10" i="17"/>
  <c r="AE12" i="20"/>
  <c r="AI14" i="15"/>
  <c r="H15" i="20" s="1"/>
  <c r="AT14" i="15"/>
  <c r="S15" i="20" s="1"/>
  <c r="AU14" i="15"/>
  <c r="T15" i="20" s="1"/>
  <c r="AR14" i="15"/>
  <c r="AP14" i="15"/>
  <c r="O15" i="20" s="1"/>
  <c r="AN14" i="15"/>
  <c r="M15" i="20" s="1"/>
  <c r="AK14" i="15"/>
  <c r="AM14" i="15"/>
  <c r="AG14" i="15"/>
  <c r="AL14" i="15"/>
  <c r="K15" i="20" s="1"/>
  <c r="AO14" i="15"/>
  <c r="N15" i="20" s="1"/>
  <c r="AJ14" i="15"/>
  <c r="AQ14" i="15"/>
  <c r="P15" i="20" s="1"/>
  <c r="AS14" i="15"/>
  <c r="AH14" i="15"/>
  <c r="BA48" i="15"/>
  <c r="Z49" i="20" s="1"/>
  <c r="AX48" i="15"/>
  <c r="W49" i="20" s="1"/>
  <c r="BB48" i="15"/>
  <c r="AA49" i="20" s="1"/>
  <c r="AZ48" i="15"/>
  <c r="Y49" i="20" s="1"/>
  <c r="AV48" i="15"/>
  <c r="U49" i="20" s="1"/>
  <c r="AW48" i="15"/>
  <c r="V49" i="20" s="1"/>
  <c r="BC48" i="15"/>
  <c r="AB49" i="20" s="1"/>
  <c r="BD48" i="15"/>
  <c r="AC49" i="20" s="1"/>
  <c r="AY48" i="15"/>
  <c r="X49" i="20" s="1"/>
  <c r="BD90" i="15"/>
  <c r="AC91" i="20" s="1"/>
  <c r="BC90" i="15"/>
  <c r="AB91" i="20" s="1"/>
  <c r="AX90" i="15"/>
  <c r="W91" i="20" s="1"/>
  <c r="AW90" i="15"/>
  <c r="V91" i="20" s="1"/>
  <c r="BA90" i="15"/>
  <c r="Z91" i="20" s="1"/>
  <c r="BB90" i="15"/>
  <c r="AA91" i="20" s="1"/>
  <c r="AY90" i="15"/>
  <c r="X91" i="20" s="1"/>
  <c r="AZ90" i="15"/>
  <c r="Y91" i="20" s="1"/>
  <c r="AV90" i="15"/>
  <c r="U91" i="20" s="1"/>
  <c r="BF55" i="15"/>
  <c r="AF56" i="20" s="1"/>
  <c r="BG55" i="15"/>
  <c r="AG56" i="20" s="1"/>
  <c r="BE55" i="15"/>
  <c r="AE56" i="20" s="1"/>
  <c r="BF47" i="15"/>
  <c r="AF48" i="20" s="1"/>
  <c r="BG47" i="15"/>
  <c r="AG48" i="20" s="1"/>
  <c r="BE47" i="15"/>
  <c r="AE48" i="20" s="1"/>
  <c r="H14" i="20"/>
  <c r="BB88" i="15"/>
  <c r="AA89" i="20" s="1"/>
  <c r="AW88" i="15"/>
  <c r="V89" i="20" s="1"/>
  <c r="AY88" i="15"/>
  <c r="X89" i="20" s="1"/>
  <c r="AV88" i="15"/>
  <c r="U89" i="20" s="1"/>
  <c r="BA88" i="15"/>
  <c r="Z89" i="20" s="1"/>
  <c r="BC88" i="15"/>
  <c r="AB89" i="20" s="1"/>
  <c r="AZ88" i="15"/>
  <c r="Y89" i="20" s="1"/>
  <c r="AX88" i="15"/>
  <c r="W89" i="20" s="1"/>
  <c r="BD88" i="15"/>
  <c r="AC89" i="20" s="1"/>
  <c r="N13" i="20"/>
  <c r="BA104" i="15"/>
  <c r="Z105" i="20" s="1"/>
  <c r="AY104" i="15"/>
  <c r="X105" i="20" s="1"/>
  <c r="AW104" i="15"/>
  <c r="V105" i="20" s="1"/>
  <c r="AX104" i="15"/>
  <c r="W105" i="20" s="1"/>
  <c r="BD104" i="15"/>
  <c r="AC105" i="20" s="1"/>
  <c r="AV104" i="15"/>
  <c r="U105" i="20" s="1"/>
  <c r="BC104" i="15"/>
  <c r="AB105" i="20" s="1"/>
  <c r="BB104" i="15"/>
  <c r="AA105" i="20" s="1"/>
  <c r="AZ104" i="15"/>
  <c r="Y105" i="20" s="1"/>
  <c r="AJ57" i="15"/>
  <c r="I58" i="20" s="1"/>
  <c r="AQ57" i="15"/>
  <c r="P58" i="20" s="1"/>
  <c r="AH57" i="15"/>
  <c r="G58" i="20" s="1"/>
  <c r="AP57" i="15"/>
  <c r="O58" i="20" s="1"/>
  <c r="AT57" i="15"/>
  <c r="S58" i="20" s="1"/>
  <c r="AK57" i="15"/>
  <c r="J58" i="20" s="1"/>
  <c r="AM57" i="15"/>
  <c r="L58" i="20" s="1"/>
  <c r="AS57" i="15"/>
  <c r="R58" i="20" s="1"/>
  <c r="AR57" i="15"/>
  <c r="Q58" i="20" s="1"/>
  <c r="AI57" i="15"/>
  <c r="H58" i="20" s="1"/>
  <c r="AL57" i="15"/>
  <c r="K58" i="20" s="1"/>
  <c r="AO57" i="15"/>
  <c r="N58" i="20" s="1"/>
  <c r="AG57" i="15"/>
  <c r="F58" i="20" s="1"/>
  <c r="AN57" i="15"/>
  <c r="M58" i="20" s="1"/>
  <c r="AU57" i="15"/>
  <c r="T58" i="20" s="1"/>
  <c r="AV17" i="15"/>
  <c r="U18" i="20" s="1"/>
  <c r="BA17" i="15"/>
  <c r="Z18" i="20" s="1"/>
  <c r="BD17" i="15"/>
  <c r="AC18" i="20" s="1"/>
  <c r="AX17" i="15"/>
  <c r="W18" i="20" s="1"/>
  <c r="BB17" i="15"/>
  <c r="AA18" i="20" s="1"/>
  <c r="BC17" i="15"/>
  <c r="AB18" i="20" s="1"/>
  <c r="AZ17" i="15"/>
  <c r="Y18" i="20" s="1"/>
  <c r="AW17" i="15"/>
  <c r="V18" i="20" s="1"/>
  <c r="AY17" i="15"/>
  <c r="X18" i="20" s="1"/>
  <c r="N32" i="56"/>
  <c r="U26" i="56"/>
  <c r="E10" i="17"/>
  <c r="P18" i="56"/>
  <c r="T14" i="56"/>
  <c r="J16" i="56"/>
  <c r="S25" i="56"/>
  <c r="S4" i="56"/>
  <c r="W19" i="56"/>
  <c r="N28" i="56"/>
  <c r="M14" i="56"/>
  <c r="S20" i="56"/>
  <c r="K28" i="56"/>
  <c r="U18" i="56"/>
  <c r="J14" i="56"/>
  <c r="W15" i="56"/>
  <c r="K27" i="56"/>
  <c r="J34" i="56"/>
  <c r="X34" i="56"/>
  <c r="Q43" i="56"/>
  <c r="V35" i="56"/>
  <c r="X15" i="56"/>
  <c r="U37" i="56"/>
  <c r="O38" i="56"/>
  <c r="L16" i="56"/>
  <c r="S18" i="56"/>
  <c r="W25" i="56"/>
  <c r="T22" i="56"/>
  <c r="N19" i="56"/>
  <c r="X18" i="56"/>
  <c r="K17" i="56"/>
  <c r="T26" i="56"/>
  <c r="J28" i="56"/>
  <c r="S13" i="56"/>
  <c r="M15" i="56"/>
  <c r="R23" i="56"/>
  <c r="M23" i="56"/>
  <c r="L18" i="56"/>
  <c r="U27" i="56"/>
  <c r="U14" i="56"/>
  <c r="Q13" i="56"/>
  <c r="J22" i="56"/>
  <c r="P30" i="56"/>
  <c r="O16" i="56"/>
  <c r="U22" i="56"/>
  <c r="M30" i="56"/>
  <c r="O4" i="56"/>
  <c r="V19" i="56"/>
  <c r="N27" i="56"/>
  <c r="X17" i="56"/>
  <c r="R18" i="56"/>
  <c r="J30" i="56"/>
  <c r="N13" i="56"/>
  <c r="K37" i="56"/>
  <c r="Q29" i="56"/>
  <c r="Q31" i="56"/>
  <c r="V23" i="56"/>
  <c r="N31" i="56"/>
  <c r="P13" i="56"/>
  <c r="W20" i="56"/>
  <c r="O28" i="56"/>
  <c r="L20" i="56"/>
  <c r="R17" i="56"/>
  <c r="L38" i="56"/>
  <c r="W18" i="56"/>
  <c r="U38" i="56"/>
  <c r="U28" i="56"/>
  <c r="X40" i="56"/>
  <c r="L39" i="56"/>
  <c r="J19" i="56"/>
  <c r="P20" i="56"/>
  <c r="N30" i="56"/>
  <c r="Q39" i="56"/>
  <c r="M24" i="56"/>
  <c r="J39" i="56"/>
  <c r="N21" i="56"/>
  <c r="K39" i="56"/>
  <c r="M40" i="56"/>
  <c r="S38" i="56"/>
  <c r="X13" i="56"/>
  <c r="U23" i="56"/>
  <c r="N4" i="56"/>
  <c r="N20" i="56"/>
  <c r="X30" i="56"/>
  <c r="V27" i="56"/>
  <c r="S15" i="56"/>
  <c r="L24" i="56"/>
  <c r="R30" i="56"/>
  <c r="R32" i="56"/>
  <c r="W24" i="56"/>
  <c r="T30" i="56"/>
  <c r="Q14" i="56"/>
  <c r="X21" i="56"/>
  <c r="P29" i="56"/>
  <c r="M22" i="56"/>
  <c r="Q21" i="56"/>
  <c r="O31" i="56"/>
  <c r="R16" i="56"/>
  <c r="Q27" i="56"/>
  <c r="P22" i="56"/>
  <c r="J32" i="56"/>
  <c r="W28" i="56"/>
  <c r="T16" i="56"/>
  <c r="M25" i="56"/>
  <c r="S31" i="56"/>
  <c r="S33" i="56"/>
  <c r="P17" i="56"/>
  <c r="X25" i="56"/>
  <c r="R15" i="56"/>
  <c r="J23" i="56"/>
  <c r="Q30" i="56"/>
  <c r="Q26" i="56"/>
  <c r="V22" i="56"/>
  <c r="K26" i="56"/>
  <c r="N40" i="56"/>
  <c r="P27" i="56"/>
  <c r="W40" i="56"/>
  <c r="Q34" i="56"/>
  <c r="R42" i="56"/>
  <c r="O18" i="56"/>
  <c r="R27" i="56"/>
  <c r="O23" i="56"/>
  <c r="U19" i="56"/>
  <c r="O33" i="56"/>
  <c r="V20" i="56"/>
  <c r="W13" i="56"/>
  <c r="Q23" i="56"/>
  <c r="K33" i="56"/>
  <c r="X29" i="56"/>
  <c r="U17" i="56"/>
  <c r="N26" i="56"/>
  <c r="T32" i="56"/>
  <c r="K4" i="56"/>
  <c r="Q18" i="56"/>
  <c r="R24" i="56"/>
  <c r="P28" i="56"/>
  <c r="J27" i="56"/>
  <c r="K24" i="56"/>
  <c r="M17" i="56"/>
  <c r="O30" i="56"/>
  <c r="L23" i="56"/>
  <c r="M20" i="56"/>
  <c r="S43" i="56"/>
  <c r="L15" i="56"/>
  <c r="J26" i="56"/>
  <c r="L27" i="56"/>
  <c r="R40" i="56"/>
  <c r="Q28" i="56"/>
  <c r="L41" i="56"/>
  <c r="V34" i="56"/>
  <c r="X44" i="56"/>
  <c r="P19" i="56"/>
  <c r="K20" i="56"/>
  <c r="J18" i="56"/>
  <c r="M29" i="56"/>
  <c r="X23" i="56"/>
  <c r="Q4" i="56"/>
  <c r="O36" i="56"/>
  <c r="V13" i="56"/>
  <c r="L36" i="56"/>
  <c r="K43" i="56"/>
  <c r="V43" i="56"/>
  <c r="L21" i="56"/>
  <c r="S19" i="56"/>
  <c r="K31" i="56"/>
  <c r="N29" i="56"/>
  <c r="K41" i="56"/>
  <c r="K22" i="56"/>
  <c r="L19" i="56"/>
  <c r="Q37" i="56"/>
  <c r="P44" i="56"/>
  <c r="N37" i="56"/>
  <c r="S34" i="56"/>
  <c r="U36" i="56"/>
  <c r="P34" i="56"/>
  <c r="W4" i="56"/>
  <c r="J4" i="56"/>
  <c r="X14" i="56"/>
  <c r="S42" i="56"/>
  <c r="P16" i="56"/>
  <c r="W16" i="56"/>
  <c r="L34" i="56"/>
  <c r="M27" i="56"/>
  <c r="L29" i="56"/>
  <c r="L25" i="56"/>
  <c r="P24" i="56"/>
  <c r="L33" i="56"/>
  <c r="T31" i="56"/>
  <c r="Q24" i="56"/>
  <c r="T44" i="56"/>
  <c r="N23" i="56"/>
  <c r="S27" i="56"/>
  <c r="S41" i="56"/>
  <c r="M32" i="56"/>
  <c r="X41" i="56"/>
  <c r="W35" i="56"/>
  <c r="V25" i="56"/>
  <c r="K34" i="56"/>
  <c r="O24" i="56"/>
  <c r="O19" i="56"/>
  <c r="V30" i="56"/>
  <c r="M28" i="56"/>
  <c r="U16" i="56"/>
  <c r="P37" i="56"/>
  <c r="K18" i="56"/>
  <c r="M37" i="56"/>
  <c r="L44" i="56"/>
  <c r="W26" i="56"/>
  <c r="P25" i="56"/>
  <c r="M21" i="56"/>
  <c r="P32" i="56"/>
  <c r="S32" i="56"/>
  <c r="L42" i="56"/>
  <c r="O26" i="56"/>
  <c r="T37" i="56"/>
  <c r="R38" i="56"/>
  <c r="N17" i="56"/>
  <c r="R41" i="56"/>
  <c r="V41" i="56"/>
  <c r="R37" i="56"/>
  <c r="K16" i="56"/>
  <c r="L17" i="56"/>
  <c r="R4" i="56"/>
  <c r="U15" i="56"/>
  <c r="V16" i="56"/>
  <c r="S14" i="56"/>
  <c r="W32" i="56"/>
  <c r="N35" i="56"/>
  <c r="T13" i="56"/>
  <c r="O29" i="56"/>
  <c r="U31" i="56"/>
  <c r="M26" i="56"/>
  <c r="U25" i="56"/>
  <c r="J36" i="56"/>
  <c r="V33" i="56"/>
  <c r="O32" i="56"/>
  <c r="R21" i="56"/>
  <c r="L4" i="56"/>
  <c r="X28" i="56"/>
  <c r="P31" i="56"/>
  <c r="T42" i="56"/>
  <c r="O34" i="56"/>
  <c r="U42" i="56"/>
  <c r="X36" i="56"/>
  <c r="X35" i="56"/>
  <c r="W42" i="56"/>
  <c r="S28" i="56"/>
  <c r="T20" i="56"/>
  <c r="L32" i="56"/>
  <c r="K32" i="56"/>
  <c r="U39" i="56"/>
  <c r="J21" i="56"/>
  <c r="O22" i="56"/>
  <c r="N38" i="56"/>
  <c r="J13" i="56"/>
  <c r="M36" i="56"/>
  <c r="T29" i="56"/>
  <c r="R22" i="56"/>
  <c r="U33" i="56"/>
  <c r="T34" i="56"/>
  <c r="M43" i="56"/>
  <c r="S30" i="56"/>
  <c r="Q38" i="56"/>
  <c r="P23" i="56"/>
  <c r="J33" i="56"/>
  <c r="U44" i="56"/>
  <c r="T35" i="56"/>
  <c r="W38" i="56"/>
  <c r="O20" i="56"/>
  <c r="P21" i="56"/>
  <c r="J42" i="56"/>
  <c r="T43" i="56"/>
  <c r="K35" i="56"/>
  <c r="J31" i="56"/>
  <c r="L13" i="56"/>
  <c r="V32" i="56"/>
  <c r="R31" i="56"/>
  <c r="T28" i="56"/>
  <c r="M39" i="56"/>
  <c r="W36" i="56"/>
  <c r="S35" i="56"/>
  <c r="W34" i="56"/>
  <c r="N14" i="56"/>
  <c r="W31" i="56"/>
  <c r="T33" i="56"/>
  <c r="U43" i="56"/>
  <c r="K36" i="56"/>
  <c r="U4" i="56"/>
  <c r="J38" i="56"/>
  <c r="K44" i="56"/>
  <c r="K42" i="56"/>
  <c r="T4" i="56"/>
  <c r="N22" i="56"/>
  <c r="Q33" i="56"/>
  <c r="M34" i="56"/>
  <c r="V40" i="56"/>
  <c r="N25" i="56"/>
  <c r="N39" i="56"/>
  <c r="O39" i="56"/>
  <c r="K30" i="56"/>
  <c r="Q40" i="56"/>
  <c r="M16" i="56"/>
  <c r="M13" i="56"/>
  <c r="W23" i="56"/>
  <c r="U35" i="56"/>
  <c r="N44" i="56"/>
  <c r="N33" i="56"/>
  <c r="R39" i="56"/>
  <c r="T27" i="56"/>
  <c r="S39" i="56"/>
  <c r="X27" i="56"/>
  <c r="W44" i="56"/>
  <c r="J41" i="56"/>
  <c r="S24" i="56"/>
  <c r="K13" i="56"/>
  <c r="K21" i="56"/>
  <c r="J20" i="56"/>
  <c r="R43" i="56"/>
  <c r="W43" i="56"/>
  <c r="J43" i="56"/>
  <c r="P4" i="56"/>
  <c r="N15" i="56"/>
  <c r="W33" i="56"/>
  <c r="X4" i="56"/>
  <c r="O41" i="56"/>
  <c r="X37" i="56"/>
  <c r="T36" i="56"/>
  <c r="P43" i="56"/>
  <c r="Q17" i="56"/>
  <c r="M33" i="56"/>
  <c r="M35" i="56"/>
  <c r="V44" i="56"/>
  <c r="L37" i="56"/>
  <c r="J17" i="56"/>
  <c r="L40" i="56"/>
  <c r="S22" i="56"/>
  <c r="L43" i="56"/>
  <c r="S23" i="56"/>
  <c r="R34" i="56"/>
  <c r="Q35" i="56"/>
  <c r="W41" i="56"/>
  <c r="R29" i="56"/>
  <c r="O40" i="56"/>
  <c r="S26" i="56"/>
  <c r="J37" i="56"/>
  <c r="M44" i="56"/>
  <c r="Q20" i="56"/>
  <c r="O15" i="56"/>
  <c r="Q25" i="56"/>
  <c r="M4" i="56"/>
  <c r="V36" i="56"/>
  <c r="R13" i="56"/>
  <c r="J35" i="56"/>
  <c r="S40" i="56"/>
  <c r="V31" i="56"/>
  <c r="T40" i="56"/>
  <c r="K38" i="56"/>
  <c r="Q36" i="56"/>
  <c r="X39" i="56"/>
  <c r="N16" i="56"/>
  <c r="O13" i="56"/>
  <c r="O17" i="56"/>
  <c r="O25" i="56"/>
  <c r="S17" i="56"/>
  <c r="P14" i="56"/>
  <c r="O27" i="56"/>
  <c r="W22" i="56"/>
  <c r="V15" i="56"/>
  <c r="Q41" i="56"/>
  <c r="J24" i="56"/>
  <c r="J15" i="56"/>
  <c r="V18" i="56"/>
  <c r="R19" i="56"/>
  <c r="S16" i="56"/>
  <c r="K15" i="56"/>
  <c r="X32" i="56"/>
  <c r="P42" i="56"/>
  <c r="V39" i="56"/>
  <c r="V38" i="56"/>
  <c r="K19" i="56"/>
  <c r="N34" i="56"/>
  <c r="N36" i="56"/>
  <c r="T15" i="56"/>
  <c r="M38" i="56"/>
  <c r="R25" i="56"/>
  <c r="M41" i="56"/>
  <c r="L35" i="56"/>
  <c r="X43" i="56"/>
  <c r="V14" i="56"/>
  <c r="X24" i="56"/>
  <c r="P15" i="56"/>
  <c r="R36" i="56"/>
  <c r="X42" i="56"/>
  <c r="U32" i="56"/>
  <c r="P41" i="56"/>
  <c r="W30" i="56"/>
  <c r="P40" i="56"/>
  <c r="N41" i="56"/>
  <c r="T23" i="56"/>
  <c r="U24" i="56"/>
  <c r="V26" i="56"/>
  <c r="Q16" i="56"/>
  <c r="W37" i="56"/>
  <c r="R35" i="56"/>
  <c r="Q42" i="56"/>
  <c r="X33" i="56"/>
  <c r="U41" i="56"/>
  <c r="O42" i="56"/>
  <c r="U40" i="56"/>
  <c r="X31" i="56"/>
  <c r="R20" i="56"/>
  <c r="S21" i="56"/>
  <c r="V21" i="56"/>
  <c r="T24" i="56"/>
  <c r="W27" i="56"/>
  <c r="T39" i="56"/>
  <c r="T21" i="56"/>
  <c r="T17" i="56"/>
  <c r="U30" i="56"/>
  <c r="R44" i="56"/>
  <c r="T41" i="56"/>
  <c r="W39" i="56"/>
  <c r="R33" i="56"/>
  <c r="U21" i="56"/>
  <c r="O14" i="56"/>
  <c r="O37" i="56"/>
  <c r="X19" i="56"/>
  <c r="K40" i="56"/>
  <c r="V29" i="56"/>
  <c r="V42" i="56"/>
  <c r="P39" i="56"/>
  <c r="Q44" i="56"/>
  <c r="R26" i="56"/>
  <c r="T19" i="56"/>
  <c r="S37" i="56"/>
  <c r="J44" i="56"/>
  <c r="U34" i="56"/>
  <c r="M42" i="56"/>
  <c r="P33" i="56"/>
  <c r="S44" i="56"/>
  <c r="P35" i="56"/>
  <c r="J29" i="56"/>
  <c r="X16" i="56"/>
  <c r="L28" i="56"/>
  <c r="U20" i="56"/>
  <c r="X38" i="56"/>
  <c r="S36" i="56"/>
  <c r="N43" i="56"/>
  <c r="O35" i="56"/>
  <c r="CS34" i="54" s="1"/>
  <c r="N42" i="56"/>
  <c r="K14" i="56"/>
  <c r="O44" i="56"/>
  <c r="CS43" i="54" s="1"/>
  <c r="V37" i="56"/>
  <c r="V24" i="56"/>
  <c r="W21" i="56"/>
  <c r="N24" i="56"/>
  <c r="X26" i="56"/>
  <c r="T18" i="56"/>
  <c r="U13" i="56"/>
  <c r="P38" i="56"/>
  <c r="T38" i="56"/>
  <c r="N18" i="56"/>
  <c r="W14" i="56"/>
  <c r="L26" i="56"/>
  <c r="L31" i="56"/>
  <c r="L30" i="56"/>
  <c r="P36" i="56"/>
  <c r="R28" i="56"/>
  <c r="O43" i="56"/>
  <c r="U29" i="56"/>
  <c r="J25" i="56"/>
  <c r="Q32" i="56"/>
  <c r="M31" i="56"/>
  <c r="V17" i="56"/>
  <c r="S29" i="56"/>
  <c r="J40" i="56"/>
  <c r="X22" i="56"/>
  <c r="AO39" i="15"/>
  <c r="N40" i="20" s="1"/>
  <c r="AL39" i="15"/>
  <c r="K40" i="20" s="1"/>
  <c r="AU39" i="15"/>
  <c r="T40" i="20" s="1"/>
  <c r="AQ39" i="15"/>
  <c r="P40" i="20" s="1"/>
  <c r="AR39" i="15"/>
  <c r="Q40" i="20" s="1"/>
  <c r="AG39" i="15"/>
  <c r="F40" i="20" s="1"/>
  <c r="AN39" i="15"/>
  <c r="M40" i="20" s="1"/>
  <c r="AH39" i="15"/>
  <c r="G40" i="20" s="1"/>
  <c r="AJ39" i="15"/>
  <c r="I40" i="20" s="1"/>
  <c r="AI39" i="15"/>
  <c r="H40" i="20" s="1"/>
  <c r="AK39" i="15"/>
  <c r="J40" i="20" s="1"/>
  <c r="AP39" i="15"/>
  <c r="O40" i="20" s="1"/>
  <c r="AT39" i="15"/>
  <c r="S40" i="20" s="1"/>
  <c r="AM39" i="15"/>
  <c r="L40" i="20" s="1"/>
  <c r="AS39" i="15"/>
  <c r="R40" i="20" s="1"/>
  <c r="M13" i="20"/>
  <c r="BG90" i="15"/>
  <c r="AG91" i="20" s="1"/>
  <c r="BF90" i="15"/>
  <c r="AF91" i="20" s="1"/>
  <c r="BE90" i="15"/>
  <c r="AE91" i="20" s="1"/>
  <c r="W17" i="56"/>
  <c r="K23" i="56"/>
  <c r="X20" i="56"/>
  <c r="L14" i="56"/>
  <c r="K29" i="56"/>
  <c r="AY105" i="15"/>
  <c r="X106" i="20" s="1"/>
  <c r="AW105" i="15"/>
  <c r="V106" i="20" s="1"/>
  <c r="BA105" i="15"/>
  <c r="Z106" i="20" s="1"/>
  <c r="BC105" i="15"/>
  <c r="AB106" i="20" s="1"/>
  <c r="AZ105" i="15"/>
  <c r="Y106" i="20" s="1"/>
  <c r="BD105" i="15"/>
  <c r="AC106" i="20" s="1"/>
  <c r="BB105" i="15"/>
  <c r="AA106" i="20" s="1"/>
  <c r="AV105" i="15"/>
  <c r="U106" i="20" s="1"/>
  <c r="AX105" i="15"/>
  <c r="W106" i="20" s="1"/>
  <c r="Q19" i="56"/>
  <c r="BB14" i="15"/>
  <c r="AY14" i="15"/>
  <c r="AV14" i="15"/>
  <c r="AW14" i="15"/>
  <c r="AZ14" i="15"/>
  <c r="BA14" i="15"/>
  <c r="AX14" i="15"/>
  <c r="BC14" i="15"/>
  <c r="BD14" i="15"/>
  <c r="P26" i="56"/>
  <c r="AG62" i="15"/>
  <c r="F63" i="20" s="1"/>
  <c r="AR62" i="15"/>
  <c r="Q63" i="20" s="1"/>
  <c r="AS62" i="15"/>
  <c r="R63" i="20" s="1"/>
  <c r="AI62" i="15"/>
  <c r="H63" i="20" s="1"/>
  <c r="AM62" i="15"/>
  <c r="L63" i="20" s="1"/>
  <c r="AH62" i="15"/>
  <c r="G63" i="20" s="1"/>
  <c r="AQ62" i="15"/>
  <c r="P63" i="20" s="1"/>
  <c r="AL62" i="15"/>
  <c r="K63" i="20" s="1"/>
  <c r="AU62" i="15"/>
  <c r="T63" i="20" s="1"/>
  <c r="AT62" i="15"/>
  <c r="S63" i="20" s="1"/>
  <c r="AK62" i="15"/>
  <c r="J63" i="20" s="1"/>
  <c r="AN62" i="15"/>
  <c r="M63" i="20" s="1"/>
  <c r="AP62" i="15"/>
  <c r="O63" i="20" s="1"/>
  <c r="AJ62" i="15"/>
  <c r="I63" i="20" s="1"/>
  <c r="AO62" i="15"/>
  <c r="N63" i="20" s="1"/>
  <c r="S13" i="20"/>
  <c r="BF28" i="15"/>
  <c r="AF29" i="20" s="1"/>
  <c r="BE28" i="15"/>
  <c r="AE29" i="20" s="1"/>
  <c r="BG28" i="15"/>
  <c r="AG29" i="20" s="1"/>
  <c r="BC95" i="15"/>
  <c r="AB96" i="20" s="1"/>
  <c r="AZ95" i="15"/>
  <c r="Y96" i="20" s="1"/>
  <c r="AV95" i="15"/>
  <c r="U96" i="20" s="1"/>
  <c r="AY95" i="15"/>
  <c r="X96" i="20" s="1"/>
  <c r="AX95" i="15"/>
  <c r="W96" i="20" s="1"/>
  <c r="BA95" i="15"/>
  <c r="Z96" i="20" s="1"/>
  <c r="AW95" i="15"/>
  <c r="V96" i="20" s="1"/>
  <c r="BB95" i="15"/>
  <c r="AA96" i="20" s="1"/>
  <c r="BD95" i="15"/>
  <c r="AC96" i="20" s="1"/>
  <c r="BG45" i="15"/>
  <c r="AG46" i="20" s="1"/>
  <c r="BE45" i="15"/>
  <c r="AE46" i="20" s="1"/>
  <c r="BF45" i="15"/>
  <c r="AF46" i="20" s="1"/>
  <c r="BG66" i="15"/>
  <c r="AG67" i="20" s="1"/>
  <c r="BF66" i="15"/>
  <c r="AF67" i="20" s="1"/>
  <c r="BE66" i="15"/>
  <c r="AE67" i="20" s="1"/>
  <c r="BC110" i="15"/>
  <c r="AB111" i="20" s="1"/>
  <c r="BB110" i="15"/>
  <c r="AA111" i="20" s="1"/>
  <c r="AW110" i="15"/>
  <c r="V111" i="20" s="1"/>
  <c r="BD110" i="15"/>
  <c r="AC111" i="20" s="1"/>
  <c r="AV110" i="15"/>
  <c r="U111" i="20" s="1"/>
  <c r="AX110" i="15"/>
  <c r="W111" i="20" s="1"/>
  <c r="BA110" i="15"/>
  <c r="Z111" i="20" s="1"/>
  <c r="AZ110" i="15"/>
  <c r="Y111" i="20" s="1"/>
  <c r="AY110" i="15"/>
  <c r="X111" i="20" s="1"/>
  <c r="BE57" i="15"/>
  <c r="AE58" i="20" s="1"/>
  <c r="BF57" i="15"/>
  <c r="AF58" i="20" s="1"/>
  <c r="BG57" i="15"/>
  <c r="AG58" i="20" s="1"/>
  <c r="T25" i="56"/>
  <c r="L22" i="56"/>
  <c r="BG38" i="15"/>
  <c r="AG39" i="20" s="1"/>
  <c r="BE38" i="15"/>
  <c r="AE39" i="20" s="1"/>
  <c r="BF38" i="15"/>
  <c r="AF39" i="20" s="1"/>
  <c r="BE46" i="15"/>
  <c r="AE47" i="20" s="1"/>
  <c r="BG46" i="15"/>
  <c r="AG47" i="20" s="1"/>
  <c r="BF46" i="15"/>
  <c r="AF47" i="20" s="1"/>
  <c r="AW45" i="15"/>
  <c r="V46" i="20" s="1"/>
  <c r="AY45" i="15"/>
  <c r="X46" i="20" s="1"/>
  <c r="AZ45" i="15"/>
  <c r="Y46" i="20" s="1"/>
  <c r="BA45" i="15"/>
  <c r="Z46" i="20" s="1"/>
  <c r="BB45" i="15"/>
  <c r="AA46" i="20" s="1"/>
  <c r="AX45" i="15"/>
  <c r="W46" i="20" s="1"/>
  <c r="BD45" i="15"/>
  <c r="AC46" i="20" s="1"/>
  <c r="AV45" i="15"/>
  <c r="U46" i="20" s="1"/>
  <c r="BC45" i="15"/>
  <c r="AB46" i="20" s="1"/>
  <c r="W29" i="56"/>
  <c r="Q22" i="56"/>
  <c r="F5" i="17"/>
  <c r="G5" i="17"/>
  <c r="D10" i="17"/>
  <c r="F10" i="17" s="1"/>
  <c r="AK72" i="15"/>
  <c r="J73" i="20" s="1"/>
  <c r="AU72" i="15"/>
  <c r="T73" i="20" s="1"/>
  <c r="AP72" i="15"/>
  <c r="O73" i="20" s="1"/>
  <c r="AL72" i="15"/>
  <c r="K73" i="20" s="1"/>
  <c r="AS72" i="15"/>
  <c r="R73" i="20" s="1"/>
  <c r="AI72" i="15"/>
  <c r="H73" i="20" s="1"/>
  <c r="AQ72" i="15"/>
  <c r="P73" i="20" s="1"/>
  <c r="AH72" i="15"/>
  <c r="G73" i="20" s="1"/>
  <c r="AN72" i="15"/>
  <c r="M73" i="20" s="1"/>
  <c r="AM72" i="15"/>
  <c r="L73" i="20" s="1"/>
  <c r="AJ72" i="15"/>
  <c r="I73" i="20" s="1"/>
  <c r="AR72" i="15"/>
  <c r="Q73" i="20" s="1"/>
  <c r="AO72" i="15"/>
  <c r="N73" i="20" s="1"/>
  <c r="AT72" i="15"/>
  <c r="S73" i="20" s="1"/>
  <c r="AG72" i="15"/>
  <c r="F73" i="20" s="1"/>
  <c r="BF72" i="15"/>
  <c r="AF73" i="20" s="1"/>
  <c r="BG72" i="15"/>
  <c r="AG73" i="20" s="1"/>
  <c r="BE72" i="15"/>
  <c r="AE73" i="20" s="1"/>
  <c r="AI17" i="15"/>
  <c r="H18" i="20" s="1"/>
  <c r="AJ17" i="15"/>
  <c r="I18" i="20" s="1"/>
  <c r="AN17" i="15"/>
  <c r="M18" i="20" s="1"/>
  <c r="AT17" i="15"/>
  <c r="S18" i="20" s="1"/>
  <c r="AM17" i="15"/>
  <c r="L18" i="20" s="1"/>
  <c r="AS17" i="15"/>
  <c r="R18" i="20" s="1"/>
  <c r="AG17" i="15"/>
  <c r="F18" i="20" s="1"/>
  <c r="AQ17" i="15"/>
  <c r="P18" i="20" s="1"/>
  <c r="AO17" i="15"/>
  <c r="N18" i="20" s="1"/>
  <c r="AH17" i="15"/>
  <c r="G18" i="20" s="1"/>
  <c r="AU17" i="15"/>
  <c r="T18" i="20" s="1"/>
  <c r="AK17" i="15"/>
  <c r="J18" i="20" s="1"/>
  <c r="AP17" i="15"/>
  <c r="O18" i="20" s="1"/>
  <c r="AL17" i="15"/>
  <c r="K18" i="20" s="1"/>
  <c r="AR17" i="15"/>
  <c r="Q18" i="20" s="1"/>
  <c r="AV101" i="15"/>
  <c r="U102" i="20" s="1"/>
  <c r="BB101" i="15"/>
  <c r="AA102" i="20" s="1"/>
  <c r="BA101" i="15"/>
  <c r="Z102" i="20" s="1"/>
  <c r="BC101" i="15"/>
  <c r="AB102" i="20" s="1"/>
  <c r="AZ101" i="15"/>
  <c r="Y102" i="20" s="1"/>
  <c r="AX101" i="15"/>
  <c r="W102" i="20" s="1"/>
  <c r="AY101" i="15"/>
  <c r="X102" i="20" s="1"/>
  <c r="AW101" i="15"/>
  <c r="V102" i="20" s="1"/>
  <c r="BD101" i="15"/>
  <c r="AC102" i="20" s="1"/>
  <c r="AY107" i="15"/>
  <c r="X108" i="20" s="1"/>
  <c r="BA107" i="15"/>
  <c r="Z108" i="20" s="1"/>
  <c r="BD107" i="15"/>
  <c r="AC108" i="20" s="1"/>
  <c r="AZ107" i="15"/>
  <c r="Y108" i="20" s="1"/>
  <c r="AX107" i="15"/>
  <c r="W108" i="20" s="1"/>
  <c r="AV107" i="15"/>
  <c r="U108" i="20" s="1"/>
  <c r="BB107" i="15"/>
  <c r="AA108" i="20" s="1"/>
  <c r="AW107" i="15"/>
  <c r="V108" i="20" s="1"/>
  <c r="BC107" i="15"/>
  <c r="AB108" i="20" s="1"/>
  <c r="V28" i="56"/>
  <c r="AW65" i="15"/>
  <c r="V66" i="20" s="1"/>
  <c r="AZ65" i="15"/>
  <c r="Y66" i="20" s="1"/>
  <c r="AX65" i="15"/>
  <c r="W66" i="20" s="1"/>
  <c r="BB65" i="15"/>
  <c r="AA66" i="20" s="1"/>
  <c r="AY65" i="15"/>
  <c r="X66" i="20" s="1"/>
  <c r="BC65" i="15"/>
  <c r="AB66" i="20" s="1"/>
  <c r="AV65" i="15"/>
  <c r="U66" i="20" s="1"/>
  <c r="BD65" i="15"/>
  <c r="AC66" i="20" s="1"/>
  <c r="BA65" i="15"/>
  <c r="Z66" i="20" s="1"/>
  <c r="O14" i="20"/>
  <c r="E17" i="20"/>
  <c r="AF111" i="15"/>
  <c r="E9" i="20" s="1"/>
  <c r="BC39" i="15"/>
  <c r="AB40" i="20" s="1"/>
  <c r="BB39" i="15"/>
  <c r="AA40" i="20" s="1"/>
  <c r="AV39" i="15"/>
  <c r="U40" i="20" s="1"/>
  <c r="AX39" i="15"/>
  <c r="W40" i="20" s="1"/>
  <c r="AZ39" i="15"/>
  <c r="Y40" i="20" s="1"/>
  <c r="AW39" i="15"/>
  <c r="V40" i="20" s="1"/>
  <c r="BD39" i="15"/>
  <c r="AC40" i="20" s="1"/>
  <c r="AY39" i="15"/>
  <c r="X40" i="20" s="1"/>
  <c r="BA39" i="15"/>
  <c r="Z40" i="20" s="1"/>
  <c r="BE65" i="15"/>
  <c r="AE66" i="20" s="1"/>
  <c r="BG65" i="15"/>
  <c r="AG66" i="20" s="1"/>
  <c r="BF65" i="15"/>
  <c r="AF66" i="20" s="1"/>
  <c r="BC68" i="15"/>
  <c r="AB69" i="20" s="1"/>
  <c r="AW68" i="15"/>
  <c r="V69" i="20" s="1"/>
  <c r="BD68" i="15"/>
  <c r="AC69" i="20" s="1"/>
  <c r="AX68" i="15"/>
  <c r="W69" i="20" s="1"/>
  <c r="BB68" i="15"/>
  <c r="AA69" i="20" s="1"/>
  <c r="AY68" i="15"/>
  <c r="X69" i="20" s="1"/>
  <c r="AV68" i="15"/>
  <c r="U69" i="20" s="1"/>
  <c r="AZ68" i="15"/>
  <c r="Y69" i="20" s="1"/>
  <c r="BA68" i="15"/>
  <c r="Z69" i="20" s="1"/>
  <c r="T14" i="20"/>
  <c r="AU111" i="15"/>
  <c r="T9" i="20" s="1"/>
  <c r="AX55" i="15"/>
  <c r="W56" i="20" s="1"/>
  <c r="AZ55" i="15"/>
  <c r="Y56" i="20" s="1"/>
  <c r="AV55" i="15"/>
  <c r="U56" i="20" s="1"/>
  <c r="BC55" i="15"/>
  <c r="AB56" i="20" s="1"/>
  <c r="BA55" i="15"/>
  <c r="Z56" i="20" s="1"/>
  <c r="AW55" i="15"/>
  <c r="V56" i="20" s="1"/>
  <c r="BD55" i="15"/>
  <c r="AC56" i="20" s="1"/>
  <c r="BB55" i="15"/>
  <c r="AA56" i="20" s="1"/>
  <c r="AY55" i="15"/>
  <c r="X56" i="20" s="1"/>
  <c r="AX66" i="15"/>
  <c r="W67" i="20" s="1"/>
  <c r="AZ66" i="15"/>
  <c r="Y67" i="20" s="1"/>
  <c r="BB66" i="15"/>
  <c r="AA67" i="20" s="1"/>
  <c r="AY66" i="15"/>
  <c r="X67" i="20" s="1"/>
  <c r="BC66" i="15"/>
  <c r="AB67" i="20" s="1"/>
  <c r="AV66" i="15"/>
  <c r="U67" i="20" s="1"/>
  <c r="AW66" i="15"/>
  <c r="V67" i="20" s="1"/>
  <c r="BD66" i="15"/>
  <c r="AC67" i="20" s="1"/>
  <c r="BA66" i="15"/>
  <c r="Z67" i="20" s="1"/>
  <c r="AW72" i="15"/>
  <c r="V73" i="20" s="1"/>
  <c r="AV72" i="15"/>
  <c r="U73" i="20" s="1"/>
  <c r="AX72" i="15"/>
  <c r="W73" i="20" s="1"/>
  <c r="AZ72" i="15"/>
  <c r="Y73" i="20" s="1"/>
  <c r="BB72" i="15"/>
  <c r="AA73" i="20" s="1"/>
  <c r="BC72" i="15"/>
  <c r="AB73" i="20" s="1"/>
  <c r="BA72" i="15"/>
  <c r="Z73" i="20" s="1"/>
  <c r="AY72" i="15"/>
  <c r="X73" i="20" s="1"/>
  <c r="BD72" i="15"/>
  <c r="AC73" i="20" s="1"/>
  <c r="BE101" i="15"/>
  <c r="AE102" i="20" s="1"/>
  <c r="BF101" i="15"/>
  <c r="AF102" i="20" s="1"/>
  <c r="BG101" i="15"/>
  <c r="AG102" i="20" s="1"/>
  <c r="O21" i="56"/>
  <c r="AF12" i="20"/>
  <c r="R14" i="56"/>
  <c r="CR24" i="54" l="1"/>
  <c r="CT22" i="54"/>
  <c r="CS26" i="54"/>
  <c r="BR20" i="55" s="1"/>
  <c r="CS12" i="54"/>
  <c r="G30" i="33" s="1"/>
  <c r="CT17" i="54"/>
  <c r="CT14" i="54"/>
  <c r="CS39" i="54"/>
  <c r="CR41" i="54"/>
  <c r="T329" i="37" s="1"/>
  <c r="CT36" i="54"/>
  <c r="CS23" i="54"/>
  <c r="BR17" i="55" s="1"/>
  <c r="CT15" i="54"/>
  <c r="BS9" i="55" s="1"/>
  <c r="CS40" i="54"/>
  <c r="CS19" i="54"/>
  <c r="CS21" i="54"/>
  <c r="CR31" i="54"/>
  <c r="CR19" i="54"/>
  <c r="BQ13" i="55" s="1"/>
  <c r="CT32" i="54"/>
  <c r="CT37" i="54"/>
  <c r="V229" i="37" s="1"/>
  <c r="CR34" i="54"/>
  <c r="CQ34" i="54" s="1"/>
  <c r="CR32" i="54"/>
  <c r="CS3" i="54"/>
  <c r="CR13" i="54"/>
  <c r="AO111" i="15"/>
  <c r="N9" i="20" s="1"/>
  <c r="R15" i="20"/>
  <c r="AS111" i="15"/>
  <c r="G10" i="17"/>
  <c r="Z15" i="20"/>
  <c r="BA111" i="15"/>
  <c r="Z9" i="20" s="1"/>
  <c r="AN111" i="15"/>
  <c r="M9" i="20" s="1"/>
  <c r="CT23" i="54"/>
  <c r="CU23" i="54" s="1"/>
  <c r="CR16" i="54"/>
  <c r="CT27" i="54"/>
  <c r="CS28" i="54"/>
  <c r="CS25" i="54"/>
  <c r="CT43" i="54"/>
  <c r="CS35" i="54"/>
  <c r="CR22" i="54"/>
  <c r="CR18" i="54"/>
  <c r="CR15" i="54"/>
  <c r="BG111" i="15"/>
  <c r="AG9" i="20" s="1"/>
  <c r="F329" i="33"/>
  <c r="BQ18" i="55"/>
  <c r="CS42" i="54"/>
  <c r="BS8" i="55"/>
  <c r="H79" i="33"/>
  <c r="CT35" i="54"/>
  <c r="Y15" i="20"/>
  <c r="AZ111" i="15"/>
  <c r="Y9" i="20" s="1"/>
  <c r="CT12" i="54"/>
  <c r="BF111" i="15"/>
  <c r="AF9" i="20" s="1"/>
  <c r="CT24" i="54"/>
  <c r="V15" i="20"/>
  <c r="AW111" i="15"/>
  <c r="V9" i="20" s="1"/>
  <c r="CR39" i="54"/>
  <c r="BR37" i="55"/>
  <c r="U379" i="37"/>
  <c r="CU43" i="54"/>
  <c r="CR43" i="54"/>
  <c r="CT39" i="54"/>
  <c r="CS14" i="54"/>
  <c r="CT3" i="54"/>
  <c r="CT33" i="54"/>
  <c r="CR20" i="54"/>
  <c r="CS31" i="54"/>
  <c r="CT30" i="54"/>
  <c r="CS29" i="54"/>
  <c r="CT31" i="54"/>
  <c r="CS32" i="54"/>
  <c r="CR29" i="54"/>
  <c r="CS15" i="54"/>
  <c r="CT21" i="54"/>
  <c r="CR12" i="54"/>
  <c r="BR34" i="55"/>
  <c r="G329" i="37"/>
  <c r="CS27" i="54"/>
  <c r="Q15" i="20"/>
  <c r="AR111" i="15"/>
  <c r="Q9" i="20" s="1"/>
  <c r="AT111" i="15"/>
  <c r="S9" i="20" s="1"/>
  <c r="U15" i="20"/>
  <c r="AV111" i="15"/>
  <c r="CR14" i="54"/>
  <c r="CS24" i="54"/>
  <c r="CS38" i="54"/>
  <c r="CT34" i="54"/>
  <c r="CU34" i="54" s="1"/>
  <c r="CT29" i="54"/>
  <c r="CR38" i="54"/>
  <c r="BS30" i="55"/>
  <c r="H229" i="37"/>
  <c r="H129" i="37"/>
  <c r="BS26" i="55"/>
  <c r="CT13" i="54"/>
  <c r="I15" i="20"/>
  <c r="AJ111" i="15"/>
  <c r="CS20" i="54"/>
  <c r="X15" i="20"/>
  <c r="AY111" i="15"/>
  <c r="BS11" i="55"/>
  <c r="V129" i="33"/>
  <c r="CR28" i="54"/>
  <c r="CT18" i="54"/>
  <c r="CS36" i="54"/>
  <c r="CT16" i="54"/>
  <c r="CR23" i="54"/>
  <c r="CS16" i="54"/>
  <c r="CR30" i="54"/>
  <c r="CS33" i="54"/>
  <c r="CR35" i="54"/>
  <c r="CR17" i="54"/>
  <c r="CS22" i="54"/>
  <c r="CR21" i="54"/>
  <c r="CR33" i="54"/>
  <c r="AI111" i="15"/>
  <c r="H9" i="20" s="1"/>
  <c r="F15" i="20"/>
  <c r="AG111" i="15"/>
  <c r="AQ111" i="15"/>
  <c r="P9" i="20" s="1"/>
  <c r="AL111" i="15"/>
  <c r="K9" i="20" s="1"/>
  <c r="W15" i="20"/>
  <c r="AX111" i="15"/>
  <c r="W9" i="20" s="1"/>
  <c r="H279" i="33"/>
  <c r="BS16" i="55"/>
  <c r="U279" i="37"/>
  <c r="BR33" i="55"/>
  <c r="CU39" i="54"/>
  <c r="CT26" i="54"/>
  <c r="CU21" i="54"/>
  <c r="U229" i="33"/>
  <c r="BR15" i="55"/>
  <c r="BR28" i="55"/>
  <c r="G179" i="37"/>
  <c r="CS13" i="54"/>
  <c r="CR36" i="54"/>
  <c r="CR40" i="54"/>
  <c r="CR37" i="54"/>
  <c r="BQ26" i="55"/>
  <c r="F129" i="37"/>
  <c r="CT28" i="54"/>
  <c r="CT41" i="54"/>
  <c r="CR3" i="54"/>
  <c r="CQ3" i="54" s="1"/>
  <c r="CR25" i="54"/>
  <c r="CR26" i="54"/>
  <c r="CS30" i="54"/>
  <c r="CR27" i="54"/>
  <c r="L15" i="20"/>
  <c r="AM111" i="15"/>
  <c r="BE111" i="15"/>
  <c r="CT40" i="54"/>
  <c r="CU40" i="54" s="1"/>
  <c r="CU19" i="54"/>
  <c r="BR13" i="55"/>
  <c r="U179" i="33"/>
  <c r="BQ25" i="55"/>
  <c r="CQ31" i="54"/>
  <c r="T79" i="37"/>
  <c r="AC15" i="20"/>
  <c r="BD111" i="15"/>
  <c r="AC9" i="20" s="1"/>
  <c r="AA15" i="20"/>
  <c r="BB111" i="15"/>
  <c r="CT20" i="54"/>
  <c r="AP111" i="15"/>
  <c r="AB15" i="20"/>
  <c r="BC111" i="15"/>
  <c r="AB9" i="20" s="1"/>
  <c r="CT38" i="54"/>
  <c r="CS41" i="54"/>
  <c r="CR42" i="54"/>
  <c r="CT42" i="54"/>
  <c r="CT19" i="54"/>
  <c r="CS18" i="54"/>
  <c r="CS17" i="54"/>
  <c r="CT25" i="54"/>
  <c r="CS37" i="54"/>
  <c r="G15" i="20"/>
  <c r="AH111" i="15"/>
  <c r="G9" i="20" s="1"/>
  <c r="J15" i="20"/>
  <c r="AK111" i="15"/>
  <c r="J9" i="20" s="1"/>
  <c r="AD112" i="15"/>
  <c r="C10" i="20" s="1"/>
  <c r="C9" i="20"/>
  <c r="G379" i="33" l="1"/>
  <c r="BQ28" i="55"/>
  <c r="F179" i="37"/>
  <c r="CU26" i="54"/>
  <c r="CV34" i="54"/>
  <c r="T179" i="33"/>
  <c r="CQ19" i="54"/>
  <c r="CV19" i="54" s="1"/>
  <c r="BQ35" i="55"/>
  <c r="CQ41" i="54"/>
  <c r="BR6" i="55"/>
  <c r="CU12" i="54"/>
  <c r="BT6" i="55" s="1"/>
  <c r="BS31" i="55"/>
  <c r="U279" i="33"/>
  <c r="CU3" i="54"/>
  <c r="V79" i="33"/>
  <c r="I329" i="37"/>
  <c r="BT34" i="55"/>
  <c r="R348" i="37"/>
  <c r="BP35" i="55"/>
  <c r="S329" i="37"/>
  <c r="V30" i="33"/>
  <c r="BS7" i="55"/>
  <c r="U329" i="37"/>
  <c r="CU41" i="54"/>
  <c r="BR35" i="55"/>
  <c r="S179" i="33"/>
  <c r="BP13" i="55"/>
  <c r="F229" i="37"/>
  <c r="BQ30" i="55"/>
  <c r="CQ36" i="54"/>
  <c r="U129" i="37"/>
  <c r="CU33" i="54"/>
  <c r="BR27" i="55"/>
  <c r="BR18" i="55"/>
  <c r="G329" i="33"/>
  <c r="CU24" i="54"/>
  <c r="BS25" i="55"/>
  <c r="V79" i="37"/>
  <c r="BS18" i="55"/>
  <c r="H329" i="33"/>
  <c r="CQ15" i="54"/>
  <c r="T79" i="33"/>
  <c r="BQ9" i="55"/>
  <c r="CQ16" i="54"/>
  <c r="F129" i="33"/>
  <c r="BQ10" i="55"/>
  <c r="U229" i="37"/>
  <c r="BR31" i="55"/>
  <c r="CU37" i="54"/>
  <c r="BF112" i="15"/>
  <c r="AE9" i="20"/>
  <c r="V329" i="37"/>
  <c r="BS35" i="55"/>
  <c r="CQ30" i="54"/>
  <c r="BQ24" i="55"/>
  <c r="F79" i="37"/>
  <c r="CQ14" i="54"/>
  <c r="BQ8" i="55"/>
  <c r="F79" i="33"/>
  <c r="CU29" i="54"/>
  <c r="BR23" i="55"/>
  <c r="U30" i="37"/>
  <c r="CQ43" i="54"/>
  <c r="T379" i="37"/>
  <c r="BQ37" i="55"/>
  <c r="W279" i="33"/>
  <c r="BT17" i="55"/>
  <c r="CQ18" i="54"/>
  <c r="F179" i="33"/>
  <c r="BQ12" i="55"/>
  <c r="AT112" i="15"/>
  <c r="R9" i="20"/>
  <c r="BQ19" i="55"/>
  <c r="T329" i="33"/>
  <c r="CQ25" i="54"/>
  <c r="F30" i="37"/>
  <c r="BQ22" i="55"/>
  <c r="CQ28" i="54"/>
  <c r="CU27" i="54"/>
  <c r="U379" i="33"/>
  <c r="BR21" i="55"/>
  <c r="BS21" i="55"/>
  <c r="V379" i="33"/>
  <c r="AG113" i="15"/>
  <c r="F11" i="20" s="1"/>
  <c r="F9" i="20"/>
  <c r="AH112" i="15"/>
  <c r="BS33" i="55"/>
  <c r="V279" i="37"/>
  <c r="CU42" i="54"/>
  <c r="G379" i="37"/>
  <c r="BR36" i="55"/>
  <c r="H279" i="37"/>
  <c r="BS32" i="55"/>
  <c r="V329" i="33"/>
  <c r="BS19" i="55"/>
  <c r="L9" i="20"/>
  <c r="AM113" i="15"/>
  <c r="L11" i="20" s="1"/>
  <c r="AN112" i="15"/>
  <c r="L10" i="20" s="1"/>
  <c r="BS22" i="55"/>
  <c r="H30" i="37"/>
  <c r="BT28" i="55"/>
  <c r="I179" i="37"/>
  <c r="BR10" i="55"/>
  <c r="CU16" i="54"/>
  <c r="G129" i="33"/>
  <c r="AZ112" i="15"/>
  <c r="X9" i="20"/>
  <c r="U9" i="20"/>
  <c r="AW112" i="15"/>
  <c r="H79" i="37"/>
  <c r="BS24" i="55"/>
  <c r="W379" i="37"/>
  <c r="BT37" i="55"/>
  <c r="H30" i="33"/>
  <c r="BS6" i="55"/>
  <c r="F279" i="33"/>
  <c r="BQ16" i="55"/>
  <c r="CQ22" i="54"/>
  <c r="E179" i="37"/>
  <c r="E198" i="37"/>
  <c r="BP28" i="55"/>
  <c r="BR25" i="55"/>
  <c r="CU31" i="54"/>
  <c r="CV31" i="54" s="1"/>
  <c r="U79" i="37"/>
  <c r="BR7" i="55"/>
  <c r="CU13" i="54"/>
  <c r="U30" i="33"/>
  <c r="CU38" i="54"/>
  <c r="G279" i="37"/>
  <c r="BR32" i="55"/>
  <c r="BP25" i="55"/>
  <c r="R98" i="37"/>
  <c r="S79" i="37"/>
  <c r="BQ17" i="55"/>
  <c r="T279" i="33"/>
  <c r="CQ23" i="54"/>
  <c r="CV23" i="54" s="1"/>
  <c r="U179" i="37"/>
  <c r="BR29" i="55"/>
  <c r="CU35" i="54"/>
  <c r="BT20" i="55"/>
  <c r="I379" i="33"/>
  <c r="G179" i="33"/>
  <c r="BR12" i="55"/>
  <c r="CU18" i="54"/>
  <c r="AP113" i="15"/>
  <c r="O11" i="20" s="1"/>
  <c r="O9" i="20"/>
  <c r="AQ112" i="15"/>
  <c r="O10" i="20" s="1"/>
  <c r="CQ27" i="54"/>
  <c r="CV27" i="54" s="1"/>
  <c r="T379" i="33"/>
  <c r="BQ21" i="55"/>
  <c r="CQ21" i="54"/>
  <c r="CV21" i="54" s="1"/>
  <c r="BQ15" i="55"/>
  <c r="T229" i="33"/>
  <c r="H129" i="33"/>
  <c r="BS10" i="55"/>
  <c r="CU20" i="54"/>
  <c r="G229" i="33"/>
  <c r="BR14" i="55"/>
  <c r="BQ32" i="55"/>
  <c r="CQ38" i="54"/>
  <c r="CV38" i="54" s="1"/>
  <c r="F279" i="37"/>
  <c r="V229" i="33"/>
  <c r="BS15" i="55"/>
  <c r="F229" i="33"/>
  <c r="CQ20" i="54"/>
  <c r="BQ14" i="55"/>
  <c r="V379" i="37"/>
  <c r="BS37" i="55"/>
  <c r="BS17" i="55"/>
  <c r="V279" i="33"/>
  <c r="CQ13" i="54"/>
  <c r="CV13" i="54" s="1"/>
  <c r="BQ7" i="55"/>
  <c r="T30" i="33"/>
  <c r="BQ36" i="55"/>
  <c r="F379" i="37"/>
  <c r="CQ42" i="54"/>
  <c r="CV42" i="54" s="1"/>
  <c r="T179" i="37"/>
  <c r="BQ29" i="55"/>
  <c r="CQ35" i="54"/>
  <c r="CV35" i="54" s="1"/>
  <c r="T129" i="37"/>
  <c r="BQ27" i="55"/>
  <c r="CQ33" i="54"/>
  <c r="CV33" i="54" s="1"/>
  <c r="AJ113" i="15"/>
  <c r="I11" i="20" s="1"/>
  <c r="AK112" i="15"/>
  <c r="I10" i="20" s="1"/>
  <c r="I9" i="20"/>
  <c r="BR9" i="55"/>
  <c r="U79" i="33"/>
  <c r="CU15" i="54"/>
  <c r="V129" i="37"/>
  <c r="BS27" i="55"/>
  <c r="T279" i="37"/>
  <c r="CQ39" i="54"/>
  <c r="CV39" i="54" s="1"/>
  <c r="BQ33" i="55"/>
  <c r="BS29" i="55"/>
  <c r="V179" i="37"/>
  <c r="CU25" i="54"/>
  <c r="U329" i="33"/>
  <c r="BR19" i="55"/>
  <c r="BT13" i="55"/>
  <c r="W179" i="33"/>
  <c r="BT33" i="55"/>
  <c r="W279" i="37"/>
  <c r="BR26" i="55"/>
  <c r="G129" i="37"/>
  <c r="CU32" i="54"/>
  <c r="CU17" i="54"/>
  <c r="U129" i="33"/>
  <c r="BR11" i="55"/>
  <c r="H329" i="37"/>
  <c r="BS34" i="55"/>
  <c r="F30" i="33"/>
  <c r="CQ12" i="54"/>
  <c r="BQ6" i="55"/>
  <c r="BS13" i="55"/>
  <c r="V179" i="33"/>
  <c r="BS14" i="55"/>
  <c r="H229" i="33"/>
  <c r="CU30" i="54"/>
  <c r="G79" i="37"/>
  <c r="BR24" i="55"/>
  <c r="CQ32" i="54"/>
  <c r="CV32" i="54" s="1"/>
  <c r="I30" i="33"/>
  <c r="W229" i="33"/>
  <c r="BT15" i="55"/>
  <c r="CU22" i="54"/>
  <c r="BR16" i="55"/>
  <c r="G279" i="33"/>
  <c r="CU36" i="54"/>
  <c r="BR30" i="55"/>
  <c r="G229" i="37"/>
  <c r="BS23" i="55"/>
  <c r="V30" i="37"/>
  <c r="H379" i="37"/>
  <c r="BS36" i="55"/>
  <c r="AA9" i="20"/>
  <c r="BC112" i="15"/>
  <c r="BQ20" i="55"/>
  <c r="F379" i="33"/>
  <c r="CQ26" i="54"/>
  <c r="CV26" i="54" s="1"/>
  <c r="T229" i="37"/>
  <c r="BQ31" i="55"/>
  <c r="CQ37" i="54"/>
  <c r="CV37" i="54" s="1"/>
  <c r="BU31" i="55" s="1"/>
  <c r="BS20" i="55"/>
  <c r="H379" i="33"/>
  <c r="CQ17" i="54"/>
  <c r="CV17" i="54" s="1"/>
  <c r="BQ11" i="55"/>
  <c r="T129" i="33"/>
  <c r="BS12" i="55"/>
  <c r="H179" i="33"/>
  <c r="BS28" i="55"/>
  <c r="H179" i="37"/>
  <c r="CQ29" i="54"/>
  <c r="CV29" i="54" s="1"/>
  <c r="BQ23" i="55"/>
  <c r="T30" i="37"/>
  <c r="CQ24" i="54"/>
  <c r="CV24" i="54" s="1"/>
  <c r="CU28" i="54"/>
  <c r="BR22" i="55"/>
  <c r="G30" i="37"/>
  <c r="F329" i="37"/>
  <c r="CQ40" i="54"/>
  <c r="CV40" i="54" s="1"/>
  <c r="BQ34" i="55"/>
  <c r="BR8" i="55"/>
  <c r="CU14" i="54"/>
  <c r="G79" i="33"/>
  <c r="S198" i="33" l="1"/>
  <c r="X78" i="37"/>
  <c r="BU25" i="55"/>
  <c r="CV14" i="54"/>
  <c r="CV15" i="54"/>
  <c r="BU33" i="55"/>
  <c r="X278" i="37"/>
  <c r="J378" i="37"/>
  <c r="BU36" i="55"/>
  <c r="J278" i="37"/>
  <c r="BU32" i="55"/>
  <c r="BU17" i="55"/>
  <c r="X278" i="33"/>
  <c r="CV41" i="54"/>
  <c r="J378" i="33"/>
  <c r="BU20" i="55"/>
  <c r="X228" i="33"/>
  <c r="BU15" i="55"/>
  <c r="J328" i="33"/>
  <c r="BU18" i="55"/>
  <c r="X128" i="37"/>
  <c r="BU27" i="55"/>
  <c r="CV22" i="54"/>
  <c r="CV28" i="54"/>
  <c r="CV30" i="54"/>
  <c r="CV36" i="54"/>
  <c r="BU11" i="55"/>
  <c r="X128" i="33"/>
  <c r="J128" i="37"/>
  <c r="BU26" i="55"/>
  <c r="CV20" i="54"/>
  <c r="X178" i="33"/>
  <c r="BU13" i="55"/>
  <c r="J328" i="37"/>
  <c r="BU34" i="55"/>
  <c r="BU23" i="55"/>
  <c r="X29" i="37"/>
  <c r="X378" i="33"/>
  <c r="BU21" i="55"/>
  <c r="CV18" i="54"/>
  <c r="CV16" i="54"/>
  <c r="X178" i="37"/>
  <c r="BU29" i="55"/>
  <c r="X29" i="33"/>
  <c r="BU7" i="55"/>
  <c r="CV25" i="54"/>
  <c r="J178" i="37"/>
  <c r="BU28" i="55"/>
  <c r="CV12" i="54"/>
  <c r="BP11" i="55"/>
  <c r="S129" i="33"/>
  <c r="R148" i="33"/>
  <c r="BP27" i="55"/>
  <c r="S129" i="37"/>
  <c r="R148" i="37"/>
  <c r="R49" i="37"/>
  <c r="BP23" i="55"/>
  <c r="S30" i="37"/>
  <c r="BP26" i="55"/>
  <c r="E129" i="37"/>
  <c r="E148" i="37"/>
  <c r="E248" i="33"/>
  <c r="BP14" i="55"/>
  <c r="E229" i="33"/>
  <c r="E30" i="33"/>
  <c r="BP6" i="55"/>
  <c r="E49" i="33"/>
  <c r="BT19" i="55"/>
  <c r="W329" i="33"/>
  <c r="BT9" i="55"/>
  <c r="W79" i="33"/>
  <c r="BT14" i="55"/>
  <c r="I229" i="33"/>
  <c r="BP21" i="55"/>
  <c r="S379" i="33"/>
  <c r="R398" i="33"/>
  <c r="E198" i="33"/>
  <c r="BP12" i="55"/>
  <c r="E179" i="33"/>
  <c r="W30" i="37"/>
  <c r="BT23" i="55"/>
  <c r="E148" i="33"/>
  <c r="BP10" i="55"/>
  <c r="E129" i="33"/>
  <c r="BT18" i="55"/>
  <c r="I329" i="33"/>
  <c r="BP34" i="55"/>
  <c r="E348" i="37"/>
  <c r="E329" i="37"/>
  <c r="R248" i="37"/>
  <c r="BP31" i="55"/>
  <c r="S229" i="37"/>
  <c r="S198" i="37"/>
  <c r="BP29" i="55"/>
  <c r="S179" i="37"/>
  <c r="BP7" i="55"/>
  <c r="R49" i="33"/>
  <c r="S30" i="33"/>
  <c r="W179" i="37"/>
  <c r="BT29" i="55"/>
  <c r="BT25" i="55"/>
  <c r="W79" i="37"/>
  <c r="BP19" i="55"/>
  <c r="R348" i="33"/>
  <c r="S329" i="33"/>
  <c r="E298" i="33"/>
  <c r="E279" i="33"/>
  <c r="BP16" i="55"/>
  <c r="F10" i="20"/>
  <c r="AH116" i="15"/>
  <c r="I229" i="37"/>
  <c r="BT30" i="55"/>
  <c r="BT16" i="55"/>
  <c r="I279" i="33"/>
  <c r="I79" i="37"/>
  <c r="BT24" i="55"/>
  <c r="AY113" i="15"/>
  <c r="X11" i="20" s="1"/>
  <c r="X10" i="20"/>
  <c r="AE10" i="20"/>
  <c r="BE113" i="15"/>
  <c r="AE11" i="20" s="1"/>
  <c r="AV113" i="15"/>
  <c r="U11" i="20" s="1"/>
  <c r="AX116" i="15"/>
  <c r="U10" i="20"/>
  <c r="I30" i="37"/>
  <c r="BT22" i="55"/>
  <c r="I379" i="37"/>
  <c r="BT36" i="55"/>
  <c r="E98" i="33"/>
  <c r="BP8" i="55"/>
  <c r="E79" i="33"/>
  <c r="W229" i="37"/>
  <c r="BT31" i="55"/>
  <c r="BP9" i="55"/>
  <c r="R98" i="33"/>
  <c r="S79" i="33"/>
  <c r="AA10" i="20"/>
  <c r="BB113" i="15"/>
  <c r="AA11" i="20" s="1"/>
  <c r="I79" i="33"/>
  <c r="BT8" i="55"/>
  <c r="BP33" i="55"/>
  <c r="S298" i="37"/>
  <c r="S279" i="37"/>
  <c r="BP36" i="55"/>
  <c r="E379" i="37"/>
  <c r="E398" i="37"/>
  <c r="E298" i="37"/>
  <c r="BP32" i="55"/>
  <c r="E279" i="37"/>
  <c r="I179" i="33"/>
  <c r="BT12" i="55"/>
  <c r="S298" i="33"/>
  <c r="S279" i="33"/>
  <c r="BP17" i="55"/>
  <c r="BT32" i="55"/>
  <c r="I279" i="37"/>
  <c r="I129" i="33"/>
  <c r="BT10" i="55"/>
  <c r="W129" i="37"/>
  <c r="BT27" i="55"/>
  <c r="W129" i="33"/>
  <c r="BT11" i="55"/>
  <c r="W30" i="33"/>
  <c r="BT7" i="55"/>
  <c r="BP22" i="55"/>
  <c r="E30" i="37"/>
  <c r="E49" i="37"/>
  <c r="E79" i="37"/>
  <c r="BP24" i="55"/>
  <c r="E98" i="37"/>
  <c r="E248" i="37"/>
  <c r="BP30" i="55"/>
  <c r="E229" i="37"/>
  <c r="BT26" i="55"/>
  <c r="I129" i="37"/>
  <c r="E348" i="33"/>
  <c r="BP18" i="55"/>
  <c r="E329" i="33"/>
  <c r="E398" i="33"/>
  <c r="BP20" i="55"/>
  <c r="E379" i="33"/>
  <c r="S229" i="33"/>
  <c r="R248" i="33"/>
  <c r="BP15" i="55"/>
  <c r="BT21" i="55"/>
  <c r="W379" i="33"/>
  <c r="R10" i="20"/>
  <c r="AS113" i="15"/>
  <c r="R11" i="20" s="1"/>
  <c r="R398" i="37"/>
  <c r="BP37" i="55"/>
  <c r="S379" i="37"/>
  <c r="BT35" i="55"/>
  <c r="W329" i="37"/>
  <c r="BU12" i="55" l="1"/>
  <c r="J178" i="33"/>
  <c r="BU22" i="55"/>
  <c r="J29" i="37"/>
  <c r="BU14" i="55"/>
  <c r="J228" i="33"/>
  <c r="J278" i="33"/>
  <c r="BU16" i="55"/>
  <c r="X328" i="33"/>
  <c r="BU19" i="55"/>
  <c r="BU35" i="55"/>
  <c r="X328" i="37"/>
  <c r="X78" i="33"/>
  <c r="BU9" i="55"/>
  <c r="J78" i="37"/>
  <c r="BU24" i="55"/>
  <c r="BU8" i="55"/>
  <c r="J78" i="33"/>
  <c r="BU10" i="55"/>
  <c r="J128" i="33"/>
  <c r="J228" i="37"/>
  <c r="X228" i="37"/>
  <c r="BU30" i="55"/>
  <c r="BU6" i="55"/>
  <c r="J29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Gunnarw</author>
  </authors>
  <commentList>
    <comment ref="A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1: Begrepp
2 :Problemlösning
3: Experiment
4: Samhälle
5: Kommunikation
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Gunnarw</author>
  </authors>
  <commentList>
    <comment ref="H1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1: Begrepp
2 :Problemlösning
3: Experiment
4: Individ
5: Kommunikation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Gunnarw</author>
  </authors>
  <commentList>
    <comment ref="I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1: Begrepp
2 :Problemlösning
3: Experiment
4: Samhälle
5: Kommunikation
</t>
        </r>
      </text>
    </comment>
  </commentList>
</comments>
</file>

<file path=xl/sharedStrings.xml><?xml version="1.0" encoding="utf-8"?>
<sst xmlns="http://schemas.openxmlformats.org/spreadsheetml/2006/main" count="1247" uniqueCount="375">
  <si>
    <t>Förmåga</t>
  </si>
  <si>
    <t>Uppgift</t>
  </si>
  <si>
    <t xml:space="preserve">Nivå </t>
  </si>
  <si>
    <t>Löpnummer</t>
  </si>
  <si>
    <t>E</t>
  </si>
  <si>
    <t>C</t>
  </si>
  <si>
    <t>A</t>
  </si>
  <si>
    <t>Maxpoäng</t>
  </si>
  <si>
    <t>Innehåll</t>
  </si>
  <si>
    <t>Rubrik</t>
  </si>
  <si>
    <t>Kurs</t>
  </si>
  <si>
    <t>Gränsprop F/E</t>
  </si>
  <si>
    <t>Gränsprop D/C?</t>
  </si>
  <si>
    <t>Gränsprop B/A?</t>
  </si>
  <si>
    <t>Kravgräns E</t>
  </si>
  <si>
    <t>Kravgräns D</t>
  </si>
  <si>
    <t>Kravgräns C</t>
  </si>
  <si>
    <t>Kravgräns B</t>
  </si>
  <si>
    <t>Kravgräns A</t>
  </si>
  <si>
    <t>A+C</t>
  </si>
  <si>
    <t>Totalt</t>
  </si>
  <si>
    <t>Redovisn</t>
  </si>
  <si>
    <t>Figur</t>
  </si>
  <si>
    <t>Öppenhet</t>
  </si>
  <si>
    <t>Kontext</t>
  </si>
  <si>
    <t>Perspektiv</t>
  </si>
  <si>
    <t>Kogn nivå</t>
  </si>
  <si>
    <t>Kogn innehåll 1 &amp; 2</t>
  </si>
  <si>
    <t>Hjälpmedel</t>
  </si>
  <si>
    <t>B</t>
  </si>
  <si>
    <t>D</t>
  </si>
  <si>
    <t>Experimentell uppgift</t>
  </si>
  <si>
    <t>1_1</t>
  </si>
  <si>
    <t>Innehåll_I</t>
  </si>
  <si>
    <t>Innehåll_II</t>
  </si>
  <si>
    <t>Mål</t>
  </si>
  <si>
    <t>Nivå</t>
  </si>
  <si>
    <t>Provprofil</t>
  </si>
  <si>
    <t>∑ E</t>
  </si>
  <si>
    <t>∑ C</t>
  </si>
  <si>
    <t>∑ A</t>
  </si>
  <si>
    <t>Tidsåtg</t>
  </si>
  <si>
    <t>∑</t>
  </si>
  <si>
    <t>Tot</t>
  </si>
  <si>
    <t>Betygsgränser</t>
  </si>
  <si>
    <r>
      <rPr>
        <sz val="11"/>
        <color indexed="8"/>
        <rFont val="Calibri"/>
        <family val="2"/>
      </rPr>
      <t>∑</t>
    </r>
    <r>
      <rPr>
        <sz val="11"/>
        <color theme="1"/>
        <rFont val="Calibri"/>
        <family val="2"/>
        <scheme val="minor"/>
      </rPr>
      <t>Tot</t>
    </r>
  </si>
  <si>
    <t>Sammanställning över förmågor och centralt innehåll</t>
  </si>
  <si>
    <t>UPPG</t>
  </si>
  <si>
    <t>NIVÅ</t>
  </si>
  <si>
    <t>MÅL</t>
  </si>
  <si>
    <t>CENTRALT INNEHÅLL</t>
  </si>
  <si>
    <t>B=Begrepp</t>
  </si>
  <si>
    <t>P=Problemlösning</t>
  </si>
  <si>
    <t>Rörelse 
och krafter</t>
  </si>
  <si>
    <t>Fysikens karaktär, 
arbetsätt och 
matematiska metoder</t>
  </si>
  <si>
    <t>Ex=Experiment</t>
  </si>
  <si>
    <t>K=Kommunikation</t>
  </si>
  <si>
    <t>P</t>
  </si>
  <si>
    <t>Ex</t>
  </si>
  <si>
    <t>K</t>
  </si>
  <si>
    <t>poäng</t>
  </si>
  <si>
    <t>1_2</t>
  </si>
  <si>
    <t>1_3</t>
  </si>
  <si>
    <t>1_4</t>
  </si>
  <si>
    <t>1_5</t>
  </si>
  <si>
    <t>1_6</t>
  </si>
  <si>
    <t>1_7</t>
  </si>
  <si>
    <t>1_8</t>
  </si>
  <si>
    <t>1_9</t>
  </si>
  <si>
    <t xml:space="preserve"> </t>
  </si>
  <si>
    <t>I</t>
  </si>
  <si>
    <t>Betyg  E</t>
  </si>
  <si>
    <t>Betyg D</t>
  </si>
  <si>
    <t>Betyg C</t>
  </si>
  <si>
    <t>Betyg B</t>
  </si>
  <si>
    <t>Betyg A</t>
  </si>
  <si>
    <t>Varav A</t>
  </si>
  <si>
    <t>I=Individ och samhälle</t>
  </si>
  <si>
    <t>I=Individ och Samhälle</t>
  </si>
  <si>
    <t>Varav 
C+A</t>
  </si>
  <si>
    <t>Varav
A</t>
  </si>
  <si>
    <t>Poäng</t>
  </si>
  <si>
    <t>Banknummer</t>
  </si>
  <si>
    <t>Kravgränssättning</t>
  </si>
  <si>
    <t>1E</t>
  </si>
  <si>
    <t>2E</t>
  </si>
  <si>
    <t>3E</t>
  </si>
  <si>
    <t>4E</t>
  </si>
  <si>
    <t>5E</t>
  </si>
  <si>
    <t>1C</t>
  </si>
  <si>
    <t>2C</t>
  </si>
  <si>
    <t>3C</t>
  </si>
  <si>
    <t>4C</t>
  </si>
  <si>
    <t>5C</t>
  </si>
  <si>
    <t>2A</t>
  </si>
  <si>
    <t>3A</t>
  </si>
  <si>
    <t>4A</t>
  </si>
  <si>
    <t>5A</t>
  </si>
  <si>
    <t>1A</t>
  </si>
  <si>
    <t>∑ (C+A)</t>
  </si>
  <si>
    <t>C+A</t>
  </si>
  <si>
    <t>Experiment</t>
  </si>
  <si>
    <t>∑R</t>
  </si>
  <si>
    <t>∑ M</t>
  </si>
  <si>
    <t>R</t>
  </si>
  <si>
    <t>S</t>
  </si>
  <si>
    <t>M</t>
  </si>
  <si>
    <t>Provbetyg</t>
  </si>
  <si>
    <t>Kön m/k</t>
  </si>
  <si>
    <t>Tennisserv</t>
  </si>
  <si>
    <t>V25</t>
  </si>
  <si>
    <t>Vågor, elektromagnetism och signaler</t>
  </si>
  <si>
    <t>Universums utveckling och struktur</t>
  </si>
  <si>
    <t>V21</t>
  </si>
  <si>
    <t>V22</t>
  </si>
  <si>
    <t>3_1</t>
  </si>
  <si>
    <t>Utbredningsfart</t>
  </si>
  <si>
    <t>Hastighetsfilter</t>
  </si>
  <si>
    <t>V26</t>
  </si>
  <si>
    <t>Emissionsspektra</t>
  </si>
  <si>
    <t>U22</t>
  </si>
  <si>
    <t>R21</t>
  </si>
  <si>
    <t>Övningskör</t>
  </si>
  <si>
    <t>R22</t>
  </si>
  <si>
    <t>U23</t>
  </si>
  <si>
    <t>Vridmoment</t>
  </si>
  <si>
    <t>R23</t>
  </si>
  <si>
    <t>M25</t>
  </si>
  <si>
    <t>M23</t>
  </si>
  <si>
    <t>M26</t>
  </si>
  <si>
    <t>R24</t>
  </si>
  <si>
    <t>V23</t>
  </si>
  <si>
    <t>V24</t>
  </si>
  <si>
    <t>V27</t>
  </si>
  <si>
    <t>V28</t>
  </si>
  <si>
    <t>U21</t>
  </si>
  <si>
    <t>U24</t>
  </si>
  <si>
    <t>M21</t>
  </si>
  <si>
    <t>M22</t>
  </si>
  <si>
    <t>M24</t>
  </si>
  <si>
    <t>M27</t>
  </si>
  <si>
    <t>Klarinett</t>
  </si>
  <si>
    <t>15_1</t>
  </si>
  <si>
    <t>Enkel induktion</t>
  </si>
  <si>
    <t>Pacemaker</t>
  </si>
  <si>
    <t>Bergsklättrare</t>
  </si>
  <si>
    <t>Materievåglängd</t>
  </si>
  <si>
    <t>Fotoelektrisk effekt</t>
  </si>
  <si>
    <t>Rödförskjutning</t>
  </si>
  <si>
    <t>Exoplaneter</t>
  </si>
  <si>
    <t>6_1</t>
  </si>
  <si>
    <t>11_1</t>
  </si>
  <si>
    <t>11_2</t>
  </si>
  <si>
    <t>15_2</t>
  </si>
  <si>
    <t>15_3</t>
  </si>
  <si>
    <t/>
  </si>
  <si>
    <t>∑ V</t>
  </si>
  <si>
    <t>∑ U</t>
  </si>
  <si>
    <t>V</t>
  </si>
  <si>
    <t>U</t>
  </si>
  <si>
    <t>Induktion lampa</t>
  </si>
  <si>
    <t>Superposition</t>
  </si>
  <si>
    <t>Synligt spektrum</t>
  </si>
  <si>
    <t>2_1</t>
  </si>
  <si>
    <t>Varav
Exp</t>
  </si>
  <si>
    <t>Kursbetyg</t>
  </si>
  <si>
    <t>Deltagit</t>
  </si>
  <si>
    <t>4_1</t>
  </si>
  <si>
    <t>4_2</t>
  </si>
  <si>
    <t>5_1</t>
  </si>
  <si>
    <t>5_2</t>
  </si>
  <si>
    <t>8_1</t>
  </si>
  <si>
    <t>10_1</t>
  </si>
  <si>
    <t>10_2</t>
  </si>
  <si>
    <t>10_3</t>
  </si>
  <si>
    <t>13_1</t>
  </si>
  <si>
    <t>13_2</t>
  </si>
  <si>
    <t>13_3</t>
  </si>
  <si>
    <t>14a_1</t>
  </si>
  <si>
    <t>14b_1</t>
  </si>
  <si>
    <t>14c_1</t>
  </si>
  <si>
    <t>Betelgeuse</t>
  </si>
  <si>
    <t>Gunga</t>
  </si>
  <si>
    <t>7_1</t>
  </si>
  <si>
    <t>7_2</t>
  </si>
  <si>
    <t>7_3</t>
  </si>
  <si>
    <t>9a_1</t>
  </si>
  <si>
    <t>9a_2</t>
  </si>
  <si>
    <t>9b_1</t>
  </si>
  <si>
    <t>9b_2</t>
  </si>
  <si>
    <t>12_1</t>
  </si>
  <si>
    <t>12_2</t>
  </si>
  <si>
    <t>12_3</t>
  </si>
  <si>
    <t>13_4</t>
  </si>
  <si>
    <t>13_5</t>
  </si>
  <si>
    <t>13_6</t>
  </si>
  <si>
    <t>13_7</t>
  </si>
  <si>
    <t>13_8</t>
  </si>
  <si>
    <t>14b_2</t>
  </si>
  <si>
    <t>16a_1</t>
  </si>
  <si>
    <t>16b_1</t>
  </si>
  <si>
    <t>16b_2</t>
  </si>
  <si>
    <t>16c_1</t>
  </si>
  <si>
    <t>16c_2</t>
  </si>
  <si>
    <t>16c_3</t>
  </si>
  <si>
    <t>17_1</t>
  </si>
  <si>
    <t>17_2</t>
  </si>
  <si>
    <t>17_3</t>
  </si>
  <si>
    <t>18a_1</t>
  </si>
  <si>
    <t>18b_1</t>
  </si>
  <si>
    <t>18b_2</t>
  </si>
  <si>
    <t>A&amp;C</t>
  </si>
  <si>
    <t>OBS! Viktigt att spara återrapporteringsfilen i befintligt filformat (excel 97-2003,  *.xls)</t>
  </si>
  <si>
    <t>DATA_KEY_VALIDATION</t>
  </si>
  <si>
    <t>F</t>
  </si>
  <si>
    <t>lopnr</t>
  </si>
  <si>
    <t>prg</t>
  </si>
  <si>
    <t>kÃ¶n</t>
  </si>
  <si>
    <t>A%2BC</t>
  </si>
  <si>
    <t>P-bet</t>
  </si>
  <si>
    <t>Ej deldagit</t>
  </si>
  <si>
    <t>kon</t>
  </si>
  <si>
    <t>P_bet</t>
  </si>
  <si>
    <t>Program</t>
  </si>
  <si>
    <t>NA</t>
  </si>
  <si>
    <t>Naturvetenskapsprogrammet</t>
  </si>
  <si>
    <t>TE</t>
  </si>
  <si>
    <t>Teknikprogrammet</t>
  </si>
  <si>
    <t>KVux</t>
  </si>
  <si>
    <t>Komvux</t>
  </si>
  <si>
    <t>NB</t>
  </si>
  <si>
    <t>Naturbruksprogrammet</t>
  </si>
  <si>
    <t>BA</t>
  </si>
  <si>
    <t>Bygg- och anläggningsprogrammet</t>
  </si>
  <si>
    <t>BF</t>
  </si>
  <si>
    <t>Barn- och fritidsprogrammet</t>
  </si>
  <si>
    <t>EK</t>
  </si>
  <si>
    <t>Ekonomiprogrammet</t>
  </si>
  <si>
    <t>EE</t>
  </si>
  <si>
    <t>El- och energiprogrammet</t>
  </si>
  <si>
    <t>ES</t>
  </si>
  <si>
    <t>Estetiska programmet</t>
  </si>
  <si>
    <t>FT</t>
  </si>
  <si>
    <t>Fordons- och transportprogrammet</t>
  </si>
  <si>
    <t>HA</t>
  </si>
  <si>
    <t>Handels- o administrationsprogrammet</t>
  </si>
  <si>
    <t>HV</t>
  </si>
  <si>
    <t>Hantverksprogrammet</t>
  </si>
  <si>
    <t>HT</t>
  </si>
  <si>
    <t>Hotell- och turismprogrammet</t>
  </si>
  <si>
    <t>HU</t>
  </si>
  <si>
    <t>Humanistiska programmet</t>
  </si>
  <si>
    <t>IN</t>
  </si>
  <si>
    <t>Industritekniska programmet</t>
  </si>
  <si>
    <t>RL</t>
  </si>
  <si>
    <t>Restaurang- och livsmedelsprogrammet</t>
  </si>
  <si>
    <t>SA</t>
  </si>
  <si>
    <t>Samhällsvetenskapsprogrammet</t>
  </si>
  <si>
    <t>VF</t>
  </si>
  <si>
    <t>VVS- och fastighetsprogrammet</t>
  </si>
  <si>
    <t>VO</t>
  </si>
  <si>
    <t>Vård- och omsorgsprogrammet</t>
  </si>
  <si>
    <t>Elev    (t.ex. förnamn)</t>
  </si>
  <si>
    <t>elev 1</t>
  </si>
  <si>
    <t>elev 2</t>
  </si>
  <si>
    <t>elev 3</t>
  </si>
  <si>
    <t>elev 4</t>
  </si>
  <si>
    <t>elev 5</t>
  </si>
  <si>
    <t>elev 6</t>
  </si>
  <si>
    <t>elev 7</t>
  </si>
  <si>
    <t>elev 8</t>
  </si>
  <si>
    <t>elev 9</t>
  </si>
  <si>
    <t>elev 10</t>
  </si>
  <si>
    <t>elev 11</t>
  </si>
  <si>
    <t>elev 12</t>
  </si>
  <si>
    <t>elev 13</t>
  </si>
  <si>
    <t>elev 14</t>
  </si>
  <si>
    <t>elev 15</t>
  </si>
  <si>
    <t>elev 16</t>
  </si>
  <si>
    <t>elev 17</t>
  </si>
  <si>
    <t>elev 18</t>
  </si>
  <si>
    <t>elev 19</t>
  </si>
  <si>
    <t>elev 20</t>
  </si>
  <si>
    <t>elev 21</t>
  </si>
  <si>
    <t>elev 22</t>
  </si>
  <si>
    <t>elev 23</t>
  </si>
  <si>
    <t>elev 24</t>
  </si>
  <si>
    <t>elev 25</t>
  </si>
  <si>
    <t>elev 26</t>
  </si>
  <si>
    <t>elev 27</t>
  </si>
  <si>
    <t>elev 28</t>
  </si>
  <si>
    <t>elev 29</t>
  </si>
  <si>
    <t>elev 30</t>
  </si>
  <si>
    <t>elev 31</t>
  </si>
  <si>
    <t>elev 32</t>
  </si>
  <si>
    <t>u</t>
  </si>
  <si>
    <t>x</t>
  </si>
  <si>
    <t>m</t>
  </si>
  <si>
    <t>k</t>
  </si>
  <si>
    <t>Man</t>
  </si>
  <si>
    <t>Kvinna</t>
  </si>
  <si>
    <t>Anges för elever med annat modersmål än svenska.</t>
  </si>
  <si>
    <t>Annat modersmål (x)</t>
  </si>
  <si>
    <t xml:space="preserve">                Elev</t>
  </si>
  <si>
    <t>Elev</t>
  </si>
  <si>
    <t>∑ (C%2bA)</t>
  </si>
  <si>
    <t>Resultatblankett Fysik 2 ht13</t>
  </si>
  <si>
    <t>Fysik 2 ht2013</t>
  </si>
  <si>
    <t>e</t>
  </si>
  <si>
    <t>6544-6164-fy2-ht2013</t>
  </si>
  <si>
    <t>e1_1</t>
  </si>
  <si>
    <t>e1_2</t>
  </si>
  <si>
    <t>e1_3</t>
  </si>
  <si>
    <t>e1_4</t>
  </si>
  <si>
    <t>e1_5</t>
  </si>
  <si>
    <t>e1_6</t>
  </si>
  <si>
    <t>e1_7</t>
  </si>
  <si>
    <t>e1_8</t>
  </si>
  <si>
    <t>e1_9</t>
  </si>
  <si>
    <t>u1_1</t>
  </si>
  <si>
    <t>u2_1</t>
  </si>
  <si>
    <t>u3_1</t>
  </si>
  <si>
    <t>u4_1</t>
  </si>
  <si>
    <t>u4_2</t>
  </si>
  <si>
    <t>u5_1</t>
  </si>
  <si>
    <t>u5_2</t>
  </si>
  <si>
    <t>u6_1</t>
  </si>
  <si>
    <t>u7_1</t>
  </si>
  <si>
    <t>u7_2</t>
  </si>
  <si>
    <t>u7_3</t>
  </si>
  <si>
    <t>u8_1</t>
  </si>
  <si>
    <t>u9a_1</t>
  </si>
  <si>
    <t>u9a_2</t>
  </si>
  <si>
    <t>u9b_1</t>
  </si>
  <si>
    <t>u9b_2</t>
  </si>
  <si>
    <t>u10_1</t>
  </si>
  <si>
    <t>u10_2</t>
  </si>
  <si>
    <t>u10_3</t>
  </si>
  <si>
    <t>u11_1</t>
  </si>
  <si>
    <t>u11_2</t>
  </si>
  <si>
    <t>u12_1</t>
  </si>
  <si>
    <t>u12_2</t>
  </si>
  <si>
    <t>u12_3</t>
  </si>
  <si>
    <t>u13_1</t>
  </si>
  <si>
    <t>u13_2</t>
  </si>
  <si>
    <t>u13_3</t>
  </si>
  <si>
    <t>u13_4</t>
  </si>
  <si>
    <t>u13_5</t>
  </si>
  <si>
    <t>u13_6</t>
  </si>
  <si>
    <t>u13_7</t>
  </si>
  <si>
    <t>u13_8</t>
  </si>
  <si>
    <t>u14a_1</t>
  </si>
  <si>
    <t>u14b_1</t>
  </si>
  <si>
    <t>u14b_2</t>
  </si>
  <si>
    <t>u14c_1</t>
  </si>
  <si>
    <t>u15_1</t>
  </si>
  <si>
    <t>u15_2</t>
  </si>
  <si>
    <t>u15_3</t>
  </si>
  <si>
    <t>u16a_1</t>
  </si>
  <si>
    <t>u16b_1</t>
  </si>
  <si>
    <t>u16b_2</t>
  </si>
  <si>
    <t>u16c_1</t>
  </si>
  <si>
    <t>u16c_2</t>
  </si>
  <si>
    <t>u16c_3</t>
  </si>
  <si>
    <t>u17_1</t>
  </si>
  <si>
    <t>u17_2</t>
  </si>
  <si>
    <t>u17_3</t>
  </si>
  <si>
    <t>u18a_1</t>
  </si>
  <si>
    <t>u18b_1</t>
  </si>
  <si>
    <t>u18b_2</t>
  </si>
  <si>
    <t>Exp_uppgift</t>
  </si>
  <si>
    <t>_E</t>
  </si>
  <si>
    <t>_C</t>
  </si>
  <si>
    <t>_A</t>
  </si>
  <si>
    <t>C_A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</si>
</sst>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7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0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textRotation="90" wrapText="1"/>
    </xf>
    <xf numFmtId="0" fontId="10" fillId="2" borderId="2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9" fillId="0" borderId="0" xfId="0" applyFont="1"/>
    <xf numFmtId="1" fontId="0" fillId="0" borderId="0" xfId="0" applyNumberFormat="1" applyAlignment="1">
      <alignment horizontal="center"/>
    </xf>
    <xf numFmtId="0" fontId="11" fillId="0" borderId="3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4" borderId="5" xfId="0" applyFont="1" applyFill="1" applyBorder="1"/>
    <xf numFmtId="0" fontId="15" fillId="4" borderId="6" xfId="0" applyFont="1" applyFill="1" applyBorder="1"/>
    <xf numFmtId="0" fontId="16" fillId="4" borderId="6" xfId="0" applyFont="1" applyFill="1" applyBorder="1"/>
    <xf numFmtId="0" fontId="15" fillId="4" borderId="7" xfId="0" applyFont="1" applyFill="1" applyBorder="1"/>
    <xf numFmtId="0" fontId="11" fillId="5" borderId="0" xfId="0" applyFont="1" applyFill="1" applyBorder="1"/>
    <xf numFmtId="0" fontId="17" fillId="5" borderId="0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4" borderId="4" xfId="0" applyFont="1" applyFill="1" applyBorder="1"/>
    <xf numFmtId="0" fontId="11" fillId="4" borderId="4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0" fontId="17" fillId="0" borderId="1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/>
    <xf numFmtId="0" fontId="17" fillId="6" borderId="1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0" fillId="0" borderId="0" xfId="0" applyBorder="1"/>
    <xf numFmtId="0" fontId="17" fillId="6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11" fillId="5" borderId="3" xfId="0" applyFont="1" applyFill="1" applyBorder="1"/>
    <xf numFmtId="0" fontId="11" fillId="5" borderId="20" xfId="0" applyFont="1" applyFill="1" applyBorder="1"/>
    <xf numFmtId="0" fontId="11" fillId="5" borderId="28" xfId="0" applyFont="1" applyFill="1" applyBorder="1"/>
    <xf numFmtId="0" fontId="11" fillId="5" borderId="4" xfId="0" applyFont="1" applyFill="1" applyBorder="1"/>
    <xf numFmtId="0" fontId="17" fillId="5" borderId="4" xfId="0" applyFont="1" applyFill="1" applyBorder="1"/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3" fillId="0" borderId="6" xfId="0" applyFont="1" applyFill="1" applyBorder="1"/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6" fillId="4" borderId="5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5" fillId="4" borderId="36" xfId="0" applyFont="1" applyFill="1" applyBorder="1"/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3" fillId="0" borderId="39" xfId="0" applyFont="1" applyFill="1" applyBorder="1"/>
    <xf numFmtId="0" fontId="15" fillId="4" borderId="39" xfId="0" applyFont="1" applyFill="1" applyBorder="1"/>
    <xf numFmtId="0" fontId="17" fillId="0" borderId="40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1" fillId="5" borderId="42" xfId="0" applyFont="1" applyFill="1" applyBorder="1"/>
    <xf numFmtId="0" fontId="11" fillId="5" borderId="43" xfId="0" applyFont="1" applyFill="1" applyBorder="1"/>
    <xf numFmtId="0" fontId="11" fillId="5" borderId="44" xfId="0" applyFont="1" applyFill="1" applyBorder="1"/>
    <xf numFmtId="0" fontId="11" fillId="5" borderId="45" xfId="0" applyFont="1" applyFill="1" applyBorder="1"/>
    <xf numFmtId="0" fontId="18" fillId="7" borderId="4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5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57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textRotation="90"/>
    </xf>
    <xf numFmtId="0" fontId="0" fillId="8" borderId="0" xfId="0" applyFill="1"/>
    <xf numFmtId="0" fontId="9" fillId="8" borderId="0" xfId="0" applyFont="1" applyFill="1" applyAlignment="1">
      <alignment horizontal="center"/>
    </xf>
    <xf numFmtId="0" fontId="0" fillId="0" borderId="1" xfId="0" applyFill="1" applyBorder="1"/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7" borderId="59" xfId="0" applyFont="1" applyFill="1" applyBorder="1" applyAlignment="1">
      <alignment horizontal="center" vertical="center"/>
    </xf>
    <xf numFmtId="0" fontId="11" fillId="0" borderId="60" xfId="0" applyFont="1" applyFill="1" applyBorder="1"/>
    <xf numFmtId="0" fontId="15" fillId="4" borderId="60" xfId="0" applyFont="1" applyFill="1" applyBorder="1"/>
    <xf numFmtId="0" fontId="15" fillId="9" borderId="0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0" xfId="0" applyNumberFormat="1" applyFill="1" applyBorder="1"/>
    <xf numFmtId="0" fontId="0" fillId="0" borderId="61" xfId="0" applyBorder="1" applyAlignment="1">
      <alignment horizontal="center" vertical="top"/>
    </xf>
    <xf numFmtId="1" fontId="0" fillId="0" borderId="62" xfId="0" applyNumberFormat="1" applyBorder="1" applyAlignment="1">
      <alignment horizontal="center" vertical="top" wrapText="1"/>
    </xf>
    <xf numFmtId="1" fontId="0" fillId="0" borderId="63" xfId="0" applyNumberFormat="1" applyBorder="1" applyAlignment="1">
      <alignment horizontal="center" vertical="top" wrapText="1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1" fontId="0" fillId="0" borderId="46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textRotation="90"/>
    </xf>
    <xf numFmtId="0" fontId="10" fillId="2" borderId="2" xfId="0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textRotation="90" wrapText="1"/>
    </xf>
    <xf numFmtId="0" fontId="5" fillId="0" borderId="1" xfId="0" applyFont="1" applyFill="1" applyBorder="1" applyAlignment="1" applyProtection="1">
      <alignment horizontal="center" textRotation="90" wrapText="1"/>
    </xf>
    <xf numFmtId="0" fontId="5" fillId="3" borderId="1" xfId="0" applyFont="1" applyFill="1" applyBorder="1" applyAlignment="1" applyProtection="1">
      <alignment textRotation="90" wrapText="1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textRotation="90" wrapText="1"/>
    </xf>
    <xf numFmtId="0" fontId="2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2" fillId="0" borderId="1" xfId="0" quotePrefix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protection locked="0"/>
    </xf>
    <xf numFmtId="0" fontId="1" fillId="3" borderId="50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1" fillId="0" borderId="67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11" borderId="0" xfId="0" applyFill="1" applyProtection="1"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/>
    <xf numFmtId="0" fontId="0" fillId="11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7" borderId="1" xfId="0" applyFill="1" applyBorder="1" applyProtection="1"/>
    <xf numFmtId="0" fontId="0" fillId="7" borderId="1" xfId="0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3" fillId="12" borderId="0" xfId="0" applyFont="1" applyFill="1" applyBorder="1" applyAlignment="1" applyProtection="1">
      <alignment horizontal="left"/>
    </xf>
    <xf numFmtId="0" fontId="10" fillId="12" borderId="0" xfId="0" applyFont="1" applyFill="1" applyBorder="1" applyAlignment="1" applyProtection="1">
      <alignment horizontal="left" wrapText="1"/>
    </xf>
    <xf numFmtId="0" fontId="10" fillId="12" borderId="0" xfId="0" applyFont="1" applyFill="1" applyBorder="1" applyAlignment="1" applyProtection="1">
      <alignment wrapText="1"/>
    </xf>
    <xf numFmtId="0" fontId="23" fillId="12" borderId="0" xfId="0" applyFont="1" applyFill="1" applyBorder="1" applyAlignment="1" applyProtection="1">
      <alignment horizontal="center" wrapText="1"/>
    </xf>
    <xf numFmtId="0" fontId="10" fillId="12" borderId="15" xfId="0" applyFont="1" applyFill="1" applyBorder="1" applyAlignment="1" applyProtection="1">
      <alignment horizontal="center"/>
    </xf>
    <xf numFmtId="0" fontId="10" fillId="12" borderId="0" xfId="0" applyFont="1" applyFill="1" applyBorder="1" applyAlignment="1" applyProtection="1">
      <alignment horizontal="center"/>
    </xf>
    <xf numFmtId="0" fontId="24" fillId="1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0" fillId="12" borderId="0" xfId="0" applyFont="1" applyFill="1" applyBorder="1" applyAlignment="1" applyProtection="1">
      <alignment horizontal="left"/>
    </xf>
    <xf numFmtId="0" fontId="10" fillId="12" borderId="0" xfId="0" applyFont="1" applyFill="1" applyBorder="1" applyAlignment="1" applyProtection="1">
      <alignment horizontal="center" wrapText="1"/>
    </xf>
    <xf numFmtId="0" fontId="25" fillId="12" borderId="0" xfId="3" applyFont="1" applyFill="1" applyBorder="1" applyAlignment="1" applyProtection="1">
      <alignment horizontal="center" textRotation="90"/>
    </xf>
    <xf numFmtId="49" fontId="10" fillId="12" borderId="0" xfId="0" applyNumberFormat="1" applyFont="1" applyFill="1" applyBorder="1" applyAlignment="1" applyProtection="1">
      <alignment horizontal="center" textRotation="90" wrapText="1"/>
    </xf>
    <xf numFmtId="0" fontId="10" fillId="12" borderId="15" xfId="0" applyFont="1" applyFill="1" applyBorder="1" applyAlignment="1" applyProtection="1">
      <alignment horizontal="center" textRotation="90"/>
    </xf>
    <xf numFmtId="0" fontId="10" fillId="12" borderId="0" xfId="0" applyFont="1" applyFill="1" applyBorder="1" applyAlignment="1" applyProtection="1">
      <alignment horizontal="center" textRotation="90"/>
    </xf>
    <xf numFmtId="49" fontId="10" fillId="0" borderId="0" xfId="0" applyNumberFormat="1" applyFont="1" applyFill="1" applyBorder="1" applyAlignment="1" applyProtection="1"/>
    <xf numFmtId="0" fontId="10" fillId="12" borderId="0" xfId="0" applyFont="1" applyFill="1" applyBorder="1" applyAlignment="1" applyProtection="1">
      <alignment horizontal="left" textRotation="90" wrapText="1"/>
    </xf>
    <xf numFmtId="0" fontId="10" fillId="0" borderId="0" xfId="0" applyFont="1" applyFill="1" applyBorder="1" applyAlignment="1" applyProtection="1">
      <alignment textRotation="90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0" fillId="13" borderId="2" xfId="0" applyFill="1" applyBorder="1" applyAlignment="1" applyProtection="1">
      <alignment horizontal="right" wrapText="1"/>
    </xf>
    <xf numFmtId="0" fontId="0" fillId="13" borderId="1" xfId="0" applyFill="1" applyBorder="1" applyAlignment="1" applyProtection="1">
      <alignment horizontal="right" wrapText="1"/>
    </xf>
    <xf numFmtId="0" fontId="0" fillId="13" borderId="0" xfId="0" applyFill="1" applyBorder="1" applyAlignment="1" applyProtection="1">
      <alignment horizontal="right" wrapText="1"/>
    </xf>
    <xf numFmtId="0" fontId="0" fillId="14" borderId="0" xfId="0" applyFill="1" applyAlignment="1" applyProtection="1">
      <alignment horizontal="right"/>
    </xf>
    <xf numFmtId="0" fontId="0" fillId="13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15" borderId="0" xfId="0" applyFill="1" applyAlignment="1" applyProtection="1">
      <alignment horizontal="right"/>
    </xf>
    <xf numFmtId="0" fontId="26" fillId="0" borderId="0" xfId="0" applyFont="1" applyFill="1" applyBorder="1" applyAlignment="1" applyProtection="1">
      <alignment horizontal="right"/>
    </xf>
    <xf numFmtId="0" fontId="0" fillId="13" borderId="15" xfId="0" applyFill="1" applyBorder="1" applyAlignment="1" applyProtection="1">
      <alignment horizontal="right" wrapText="1"/>
    </xf>
    <xf numFmtId="0" fontId="0" fillId="14" borderId="1" xfId="0" applyFont="1" applyFill="1" applyBorder="1" applyAlignment="1" applyProtection="1">
      <alignment horizontal="right"/>
    </xf>
    <xf numFmtId="0" fontId="0" fillId="13" borderId="1" xfId="0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0" fontId="0" fillId="16" borderId="0" xfId="0" applyFont="1" applyFill="1" applyBorder="1" applyAlignment="1" applyProtection="1">
      <alignment horizontal="right"/>
    </xf>
    <xf numFmtId="0" fontId="26" fillId="17" borderId="1" xfId="0" applyFont="1" applyFill="1" applyBorder="1" applyAlignment="1" applyProtection="1">
      <alignment horizontal="right" textRotation="90"/>
    </xf>
    <xf numFmtId="0" fontId="0" fillId="0" borderId="0" xfId="0" applyFont="1" applyFill="1" applyBorder="1" applyAlignment="1" applyProtection="1">
      <alignment horizontal="right" textRotation="90"/>
    </xf>
    <xf numFmtId="0" fontId="0" fillId="13" borderId="2" xfId="0" applyFill="1" applyBorder="1" applyAlignment="1" applyProtection="1">
      <alignment horizontal="right"/>
    </xf>
    <xf numFmtId="0" fontId="0" fillId="13" borderId="0" xfId="0" applyFill="1" applyBorder="1" applyAlignment="1" applyProtection="1">
      <alignment horizontal="right"/>
    </xf>
    <xf numFmtId="0" fontId="0" fillId="1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17" borderId="0" xfId="0" applyFont="1" applyFill="1" applyAlignment="1" applyProtection="1">
      <alignment horizontal="right"/>
    </xf>
    <xf numFmtId="0" fontId="26" fillId="17" borderId="1" xfId="0" applyFont="1" applyFill="1" applyBorder="1" applyAlignment="1" applyProtection="1">
      <alignment horizontal="right"/>
    </xf>
    <xf numFmtId="1" fontId="26" fillId="17" borderId="1" xfId="0" applyNumberFormat="1" applyFont="1" applyFill="1" applyBorder="1" applyAlignment="1" applyProtection="1">
      <alignment horizontal="right"/>
    </xf>
    <xf numFmtId="0" fontId="2" fillId="13" borderId="0" xfId="1" applyFont="1" applyFill="1" applyBorder="1" applyAlignment="1" applyProtection="1">
      <alignment horizontal="right"/>
    </xf>
    <xf numFmtId="0" fontId="2" fillId="14" borderId="0" xfId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1" fillId="17" borderId="1" xfId="1" applyFont="1" applyFill="1" applyBorder="1" applyAlignment="1" applyProtection="1">
      <alignment horizontal="right"/>
    </xf>
    <xf numFmtId="0" fontId="1" fillId="13" borderId="0" xfId="1" applyFill="1" applyBorder="1" applyAlignment="1" applyProtection="1">
      <alignment horizontal="right"/>
    </xf>
    <xf numFmtId="0" fontId="1" fillId="14" borderId="0" xfId="1" applyFill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17" borderId="1" xfId="1" applyFill="1" applyBorder="1" applyAlignment="1" applyProtection="1">
      <alignment horizontal="right"/>
    </xf>
    <xf numFmtId="0" fontId="0" fillId="14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16" borderId="0" xfId="0" applyFill="1" applyBorder="1" applyAlignment="1" applyProtection="1">
      <alignment horizontal="right"/>
    </xf>
    <xf numFmtId="0" fontId="9" fillId="13" borderId="0" xfId="0" applyFont="1" applyFill="1" applyBorder="1" applyAlignment="1" applyProtection="1">
      <alignment horizontal="right"/>
    </xf>
    <xf numFmtId="0" fontId="9" fillId="16" borderId="0" xfId="0" applyFont="1" applyFill="1" applyBorder="1" applyAlignment="1" applyProtection="1">
      <alignment horizontal="right"/>
    </xf>
    <xf numFmtId="1" fontId="0" fillId="13" borderId="0" xfId="0" applyNumberFormat="1" applyFill="1" applyBorder="1" applyAlignment="1" applyProtection="1">
      <alignment horizontal="right"/>
    </xf>
    <xf numFmtId="0" fontId="0" fillId="18" borderId="0" xfId="0" applyFill="1" applyBorder="1" applyAlignment="1" applyProtection="1">
      <alignment horizontal="right"/>
    </xf>
    <xf numFmtId="0" fontId="10" fillId="19" borderId="68" xfId="0" applyFont="1" applyFill="1" applyBorder="1" applyAlignment="1" applyProtection="1">
      <alignment horizontal="center" textRotation="90"/>
    </xf>
    <xf numFmtId="0" fontId="10" fillId="12" borderId="69" xfId="0" applyFont="1" applyFill="1" applyBorder="1" applyAlignment="1" applyProtection="1">
      <alignment horizontal="center" textRotation="90"/>
    </xf>
    <xf numFmtId="0" fontId="10" fillId="19" borderId="68" xfId="0" applyFont="1" applyFill="1" applyBorder="1" applyAlignment="1" applyProtection="1">
      <alignment horizontal="center"/>
    </xf>
    <xf numFmtId="0" fontId="10" fillId="12" borderId="68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27" fillId="0" borderId="0" xfId="0" applyFont="1" applyProtection="1"/>
    <xf numFmtId="0" fontId="0" fillId="0" borderId="0" xfId="0" applyFill="1" applyProtection="1"/>
    <xf numFmtId="0" fontId="0" fillId="6" borderId="0" xfId="0" applyFill="1" applyProtection="1"/>
    <xf numFmtId="0" fontId="0" fillId="11" borderId="0" xfId="0" applyFill="1" applyProtection="1"/>
    <xf numFmtId="0" fontId="0" fillId="13" borderId="0" xfId="0" applyFill="1" applyProtection="1"/>
    <xf numFmtId="0" fontId="28" fillId="0" borderId="0" xfId="0" applyFont="1" applyFill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 textRotation="90"/>
    </xf>
    <xf numFmtId="0" fontId="0" fillId="6" borderId="1" xfId="0" applyFill="1" applyBorder="1" applyAlignment="1" applyProtection="1">
      <alignment textRotation="90"/>
    </xf>
    <xf numFmtId="0" fontId="0" fillId="7" borderId="1" xfId="0" applyFill="1" applyBorder="1" applyAlignment="1" applyProtection="1">
      <alignment textRotation="90"/>
    </xf>
    <xf numFmtId="0" fontId="0" fillId="11" borderId="1" xfId="0" applyFill="1" applyBorder="1" applyAlignment="1" applyProtection="1">
      <alignment textRotation="90"/>
    </xf>
    <xf numFmtId="0" fontId="0" fillId="13" borderId="1" xfId="0" applyFill="1" applyBorder="1" applyAlignment="1" applyProtection="1">
      <alignment textRotation="90"/>
    </xf>
    <xf numFmtId="0" fontId="0" fillId="13" borderId="1" xfId="0" applyFill="1" applyBorder="1" applyAlignment="1" applyProtection="1">
      <alignment horizontal="right" textRotation="90"/>
    </xf>
    <xf numFmtId="0" fontId="0" fillId="2" borderId="1" xfId="0" applyFill="1" applyBorder="1" applyAlignment="1" applyProtection="1">
      <alignment horizontal="center"/>
    </xf>
    <xf numFmtId="16" fontId="0" fillId="7" borderId="1" xfId="0" applyNumberFormat="1" applyFill="1" applyBorder="1" applyAlignment="1" applyProtection="1">
      <alignment horizontal="center"/>
    </xf>
    <xf numFmtId="0" fontId="0" fillId="11" borderId="1" xfId="0" applyFill="1" applyBorder="1" applyProtection="1"/>
    <xf numFmtId="0" fontId="26" fillId="0" borderId="0" xfId="0" applyFont="1" applyFill="1" applyBorder="1" applyProtection="1"/>
    <xf numFmtId="0" fontId="0" fillId="1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0" fillId="12" borderId="0" xfId="0" applyFont="1" applyFill="1" applyBorder="1" applyAlignment="1" applyProtection="1">
      <alignment horizontal="center" textRotation="90" wrapText="1"/>
    </xf>
    <xf numFmtId="0" fontId="10" fillId="12" borderId="0" xfId="0" applyFont="1" applyFill="1" applyBorder="1" applyAlignment="1" applyProtection="1">
      <alignment horizontal="center" textRotation="90"/>
    </xf>
    <xf numFmtId="0" fontId="10" fillId="12" borderId="0" xfId="0" applyFont="1" applyFill="1" applyBorder="1" applyAlignment="1" applyProtection="1">
      <alignment horizontal="left" textRotation="90" wrapText="1"/>
    </xf>
    <xf numFmtId="0" fontId="25" fillId="12" borderId="15" xfId="0" applyFont="1" applyFill="1" applyBorder="1" applyAlignment="1" applyProtection="1">
      <alignment horizontal="left" textRotation="90"/>
    </xf>
    <xf numFmtId="0" fontId="25" fillId="12" borderId="0" xfId="0" applyFont="1" applyFill="1" applyBorder="1" applyAlignment="1" applyProtection="1">
      <alignment horizontal="left"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 applyProtection="1">
      <alignment horizontal="right" textRotation="90"/>
    </xf>
    <xf numFmtId="0" fontId="9" fillId="13" borderId="8" xfId="0" applyFont="1" applyFill="1" applyBorder="1" applyAlignment="1" applyProtection="1">
      <alignment horizontal="right" textRotation="90"/>
    </xf>
    <xf numFmtId="0" fontId="9" fillId="13" borderId="14" xfId="0" applyFont="1" applyFill="1" applyBorder="1" applyAlignment="1" applyProtection="1">
      <alignment horizontal="right" textRotation="90"/>
    </xf>
    <xf numFmtId="0" fontId="9" fillId="13" borderId="50" xfId="0" applyFont="1" applyFill="1" applyBorder="1" applyAlignment="1" applyProtection="1">
      <alignment horizontal="right" textRotation="90"/>
    </xf>
    <xf numFmtId="0" fontId="9" fillId="7" borderId="8" xfId="0" applyFont="1" applyFill="1" applyBorder="1" applyAlignment="1" applyProtection="1">
      <alignment horizontal="center" textRotation="90"/>
    </xf>
    <xf numFmtId="0" fontId="9" fillId="7" borderId="14" xfId="0" applyFont="1" applyFill="1" applyBorder="1" applyAlignment="1" applyProtection="1">
      <alignment horizontal="center" textRotation="90"/>
    </xf>
    <xf numFmtId="0" fontId="9" fillId="7" borderId="50" xfId="0" applyFont="1" applyFill="1" applyBorder="1" applyAlignment="1" applyProtection="1">
      <alignment horizontal="center" textRotation="90"/>
    </xf>
    <xf numFmtId="0" fontId="9" fillId="13" borderId="8" xfId="0" applyFont="1" applyFill="1" applyBorder="1" applyAlignment="1" applyProtection="1">
      <alignment horizontal="center" textRotation="90"/>
    </xf>
    <xf numFmtId="0" fontId="9" fillId="13" borderId="14" xfId="0" applyFont="1" applyFill="1" applyBorder="1" applyAlignment="1" applyProtection="1">
      <alignment horizontal="center" textRotation="90"/>
    </xf>
    <xf numFmtId="0" fontId="9" fillId="13" borderId="50" xfId="0" applyFont="1" applyFill="1" applyBorder="1" applyAlignment="1" applyProtection="1">
      <alignment horizontal="center" textRotation="90"/>
    </xf>
    <xf numFmtId="0" fontId="17" fillId="0" borderId="1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9" fillId="5" borderId="70" xfId="0" applyFont="1" applyFill="1" applyBorder="1" applyAlignment="1">
      <alignment vertical="top" wrapText="1"/>
    </xf>
    <xf numFmtId="0" fontId="19" fillId="0" borderId="4" xfId="0" applyFont="1" applyFill="1" applyBorder="1" applyAlignment="1"/>
    <xf numFmtId="0" fontId="19" fillId="0" borderId="12" xfId="0" applyFont="1" applyFill="1" applyBorder="1" applyAlignment="1"/>
    <xf numFmtId="0" fontId="19" fillId="0" borderId="15" xfId="0" applyFont="1" applyFill="1" applyBorder="1" applyAlignment="1"/>
    <xf numFmtId="0" fontId="19" fillId="0" borderId="0" xfId="0" applyFont="1" applyFill="1" applyBorder="1" applyAlignment="1"/>
    <xf numFmtId="0" fontId="19" fillId="0" borderId="23" xfId="0" applyFont="1" applyFill="1" applyBorder="1" applyAlignment="1"/>
    <xf numFmtId="0" fontId="19" fillId="0" borderId="71" xfId="0" applyFont="1" applyFill="1" applyBorder="1" applyAlignment="1"/>
    <xf numFmtId="0" fontId="19" fillId="0" borderId="53" xfId="0" applyFont="1" applyFill="1" applyBorder="1" applyAlignment="1"/>
    <xf numFmtId="0" fontId="19" fillId="0" borderId="54" xfId="0" applyFont="1" applyFill="1" applyBorder="1" applyAlignment="1"/>
    <xf numFmtId="0" fontId="19" fillId="5" borderId="3" xfId="0" applyFont="1" applyFill="1" applyBorder="1" applyAlignment="1">
      <alignment vertical="top" wrapText="1"/>
    </xf>
    <xf numFmtId="0" fontId="19" fillId="0" borderId="72" xfId="0" applyFont="1" applyFill="1" applyBorder="1" applyAlignment="1"/>
    <xf numFmtId="0" fontId="19" fillId="5" borderId="20" xfId="0" applyFont="1" applyFill="1" applyBorder="1" applyAlignment="1">
      <alignment vertical="top"/>
    </xf>
    <xf numFmtId="0" fontId="19" fillId="0" borderId="67" xfId="0" applyFont="1" applyFill="1" applyBorder="1" applyAlignment="1"/>
    <xf numFmtId="0" fontId="19" fillId="5" borderId="55" xfId="0" applyFont="1" applyFill="1" applyBorder="1" applyAlignment="1">
      <alignment vertical="top"/>
    </xf>
    <xf numFmtId="0" fontId="19" fillId="0" borderId="46" xfId="0" applyFont="1" applyFill="1" applyBorder="1" applyAlignment="1"/>
    <xf numFmtId="0" fontId="19" fillId="5" borderId="15" xfId="0" applyFont="1" applyFill="1" applyBorder="1" applyAlignment="1">
      <alignment vertical="top"/>
    </xf>
    <xf numFmtId="0" fontId="19" fillId="5" borderId="71" xfId="0" applyFont="1" applyFill="1" applyBorder="1" applyAlignment="1">
      <alignment vertical="top"/>
    </xf>
    <xf numFmtId="0" fontId="19" fillId="0" borderId="43" xfId="0" applyFont="1" applyFill="1" applyBorder="1" applyAlignment="1"/>
    <xf numFmtId="0" fontId="19" fillId="0" borderId="45" xfId="0" applyFont="1" applyFill="1" applyBorder="1" applyAlignment="1"/>
    <xf numFmtId="0" fontId="19" fillId="0" borderId="73" xfId="0" applyFont="1" applyFill="1" applyBorder="1" applyAlignment="1"/>
    <xf numFmtId="0" fontId="17" fillId="0" borderId="8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9" fontId="17" fillId="0" borderId="78" xfId="0" applyNumberFormat="1" applyFont="1" applyFill="1" applyBorder="1" applyAlignment="1">
      <alignment horizontal="center"/>
    </xf>
    <xf numFmtId="9" fontId="17" fillId="0" borderId="79" xfId="0" applyNumberFormat="1" applyFont="1" applyFill="1" applyBorder="1" applyAlignment="1">
      <alignment horizontal="center"/>
    </xf>
    <xf numFmtId="9" fontId="17" fillId="0" borderId="80" xfId="0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center"/>
    </xf>
    <xf numFmtId="9" fontId="17" fillId="0" borderId="81" xfId="0" applyNumberFormat="1" applyFont="1" applyFill="1" applyBorder="1" applyAlignment="1">
      <alignment horizontal="center"/>
    </xf>
    <xf numFmtId="9" fontId="29" fillId="0" borderId="81" xfId="0" applyNumberFormat="1" applyFont="1" applyFill="1" applyBorder="1" applyAlignment="1">
      <alignment horizontal="center"/>
    </xf>
    <xf numFmtId="9" fontId="29" fillId="0" borderId="79" xfId="0" applyNumberFormat="1" applyFont="1" applyFill="1" applyBorder="1" applyAlignment="1">
      <alignment horizontal="center"/>
    </xf>
    <xf numFmtId="9" fontId="29" fillId="0" borderId="8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9" fontId="17" fillId="0" borderId="17" xfId="0" applyNumberFormat="1" applyFont="1" applyFill="1" applyBorder="1" applyAlignment="1">
      <alignment horizontal="center"/>
    </xf>
    <xf numFmtId="9" fontId="17" fillId="0" borderId="16" xfId="0" applyNumberFormat="1" applyFont="1" applyFill="1" applyBorder="1" applyAlignment="1">
      <alignment horizontal="center"/>
    </xf>
    <xf numFmtId="9" fontId="17" fillId="0" borderId="2" xfId="0" applyNumberFormat="1" applyFont="1" applyFill="1" applyBorder="1" applyAlignment="1">
      <alignment horizontal="center"/>
    </xf>
    <xf numFmtId="9" fontId="20" fillId="0" borderId="16" xfId="0" applyNumberFormat="1" applyFont="1" applyFill="1" applyBorder="1" applyAlignment="1">
      <alignment horizontal="center"/>
    </xf>
    <xf numFmtId="9" fontId="20" fillId="0" borderId="2" xfId="0" applyNumberFormat="1" applyFont="1" applyFill="1" applyBorder="1" applyAlignment="1">
      <alignment horizontal="center"/>
    </xf>
    <xf numFmtId="9" fontId="20" fillId="0" borderId="58" xfId="0" applyNumberFormat="1" applyFont="1" applyFill="1" applyBorder="1" applyAlignment="1">
      <alignment horizontal="center"/>
    </xf>
    <xf numFmtId="9" fontId="17" fillId="0" borderId="19" xfId="0" applyNumberFormat="1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83" xfId="0" applyFont="1" applyFill="1" applyBorder="1" applyAlignment="1">
      <alignment horizontal="center"/>
    </xf>
    <xf numFmtId="0" fontId="16" fillId="4" borderId="8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21" fillId="0" borderId="7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95">
    <dxf>
      <font>
        <color rgb="FF9C0006"/>
      </font>
      <fill>
        <patternFill>
          <bgColor rgb="FFFFC7CE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B-4164-A368-34DE819732BF}"/>
            </c:ext>
          </c:extLst>
        </c:ser>
        <c:ser>
          <c:idx val="3"/>
          <c:order val="1"/>
          <c:tx>
            <c:strRef>
              <c:f>'Fy2 förmågor alla nivåer'!$A$12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Blad1!$J$13:$X$13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B-4164-A368-34DE8197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10224"/>
        <c:axId val="1"/>
      </c:barChart>
      <c:catAx>
        <c:axId val="54581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102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704143345072012"/>
          <c:w val="0.14440993788819878"/>
          <c:h val="8.72275967708722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C-471E-85E9-18330F38F39B}"/>
            </c:ext>
          </c:extLst>
        </c:ser>
        <c:ser>
          <c:idx val="3"/>
          <c:order val="1"/>
          <c:tx>
            <c:strRef>
              <c:f>'Fy2 förmågor alla nivåer'!$A$21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Blad1!$J$22:$X$22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C-471E-85E9-18330F38F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158736"/>
        <c:axId val="1"/>
      </c:barChart>
      <c:catAx>
        <c:axId val="54615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1587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992380465854293"/>
          <c:w val="0.14463488261761923"/>
          <c:h val="8.628675705780276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F-44C9-874C-135A2B76538D}"/>
            </c:ext>
          </c:extLst>
        </c:ser>
        <c:ser>
          <c:idx val="3"/>
          <c:order val="1"/>
          <c:tx>
            <c:strRef>
              <c:f>'Fy2 förmågor alla nivåer'!$A$22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Blad1!$J$23:$X$23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F-44C9-874C-135A2B765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24032"/>
        <c:axId val="1"/>
      </c:barChart>
      <c:catAx>
        <c:axId val="5411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240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2367702396247"/>
          <c:y val="0.44704143345072012"/>
          <c:w val="0.1457681087490216"/>
          <c:h val="8.72275967708722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4-48C3-87DD-5F2105D14AA7}"/>
            </c:ext>
          </c:extLst>
        </c:ser>
        <c:ser>
          <c:idx val="3"/>
          <c:order val="1"/>
          <c:tx>
            <c:strRef>
              <c:f>'Fy2 förmågor alla nivåer'!$A$23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Blad1!$J$24:$X$24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4-48C3-87DD-5F2105D14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30264"/>
        <c:axId val="1"/>
      </c:barChart>
      <c:catAx>
        <c:axId val="541130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302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73867691170338"/>
          <c:w val="0.1455400451183004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A-46BA-B630-D2F8A7049999}"/>
            </c:ext>
          </c:extLst>
        </c:ser>
        <c:ser>
          <c:idx val="3"/>
          <c:order val="1"/>
          <c:tx>
            <c:strRef>
              <c:f>'Fy2 förmågor alla nivåer'!$A$24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Blad1!$J$25:$X$25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A-46BA-B630-D2F8A704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32560"/>
        <c:axId val="1"/>
      </c:barChart>
      <c:catAx>
        <c:axId val="54113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325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704143345072012"/>
          <c:w val="0.14463488261761923"/>
          <c:h val="8.72275967708722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4-4341-ACB4-ACDAA7045CF9}"/>
            </c:ext>
          </c:extLst>
        </c:ser>
        <c:ser>
          <c:idx val="3"/>
          <c:order val="1"/>
          <c:tx>
            <c:strRef>
              <c:f>'Fy2 förmågor alla nivåer'!$A$25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Blad1!$J$26:$X$26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4-4341-ACB4-ACDAA704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26984"/>
        <c:axId val="1"/>
      </c:barChart>
      <c:catAx>
        <c:axId val="54112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269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489271194977688"/>
          <c:y val="0.44704143345072012"/>
          <c:w val="0.14486011606591281"/>
          <c:h val="8.72275967708722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3-4FBE-9B54-CF25B99DA435}"/>
            </c:ext>
          </c:extLst>
        </c:ser>
        <c:ser>
          <c:idx val="3"/>
          <c:order val="1"/>
          <c:tx>
            <c:strRef>
              <c:f>'Fy2 förmågor alla nivåer'!$A$26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Blad1!$J$27:$X$27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3-4FBE-9B54-CF25B99D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35840"/>
        <c:axId val="1"/>
      </c:barChart>
      <c:catAx>
        <c:axId val="54113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358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2367702396247"/>
          <c:y val="0.44773867691170338"/>
          <c:w val="0.1457681087490216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C-4B05-B448-B3F1B1AAE330}"/>
            </c:ext>
          </c:extLst>
        </c:ser>
        <c:ser>
          <c:idx val="3"/>
          <c:order val="1"/>
          <c:tx>
            <c:strRef>
              <c:f>'Fy2 förmågor alla nivåer'!$A$27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Blad1!$J$28:$X$28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C-4B05-B448-B3F1B1AAE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39448"/>
        <c:axId val="1"/>
      </c:barChart>
      <c:catAx>
        <c:axId val="541139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394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73867691170338"/>
          <c:w val="0.1455400451183004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A-48D9-9C27-BEDD89DFB429}"/>
            </c:ext>
          </c:extLst>
        </c:ser>
        <c:ser>
          <c:idx val="3"/>
          <c:order val="1"/>
          <c:tx>
            <c:strRef>
              <c:f>'Fy2 förmågor alla nivåer'!$A$12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Blad1!$C$13:$F$13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A-48D9-9C27-BEDD89DF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44040"/>
        <c:axId val="1"/>
      </c:barChart>
      <c:catAx>
        <c:axId val="54114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440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616399267848918"/>
          <c:w val="0.11320785136863068"/>
          <c:h val="0.16526672805538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7-43BB-B16E-9694AB68D00F}"/>
            </c:ext>
          </c:extLst>
        </c:ser>
        <c:ser>
          <c:idx val="3"/>
          <c:order val="1"/>
          <c:tx>
            <c:strRef>
              <c:f>'Fy2 förmågor alla nivåer'!$A$13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Blad1!$C$14:$F$14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7-43BB-B16E-9694AB68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51256"/>
        <c:axId val="1"/>
      </c:barChart>
      <c:catAx>
        <c:axId val="54115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512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730462774783349"/>
          <c:w val="0.11320785136863068"/>
          <c:h val="0.1657308485318770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762-A9C6-396D70EF000A}"/>
            </c:ext>
          </c:extLst>
        </c:ser>
        <c:ser>
          <c:idx val="3"/>
          <c:order val="1"/>
          <c:tx>
            <c:strRef>
              <c:f>'Fy2 förmågor alla nivåer'!$A$14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762-A9C6-396D70EF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46336"/>
        <c:axId val="1"/>
      </c:barChart>
      <c:catAx>
        <c:axId val="5411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46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1CD-BFA6-918CEE792DE5}"/>
            </c:ext>
          </c:extLst>
        </c:ser>
        <c:ser>
          <c:idx val="3"/>
          <c:order val="1"/>
          <c:tx>
            <c:strRef>
              <c:f>'Fy2 förmågor alla nivåer'!$A$13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Blad1!$J$14:$X$14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2-41CD-BFA6-918CEE79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05304"/>
        <c:axId val="1"/>
      </c:barChart>
      <c:catAx>
        <c:axId val="545805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053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790157197714342"/>
          <c:w val="0.14440993788819878"/>
          <c:h val="8.709197232888900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8-4C16-B28E-3FBBEF4078A7}"/>
            </c:ext>
          </c:extLst>
        </c:ser>
        <c:ser>
          <c:idx val="3"/>
          <c:order val="1"/>
          <c:tx>
            <c:strRef>
              <c:f>'Fy2 förmågor alla nivåer'!$A$15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Blad1!$C$16:$F$16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8-4C16-B28E-3FBBEF40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46008"/>
        <c:axId val="1"/>
      </c:barChart>
      <c:catAx>
        <c:axId val="541146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460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8-4392-AB74-71CEBE4207D8}"/>
            </c:ext>
          </c:extLst>
        </c:ser>
        <c:ser>
          <c:idx val="3"/>
          <c:order val="1"/>
          <c:tx>
            <c:strRef>
              <c:f>'Fy2 förmågor alla nivåer'!$A$16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8-4392-AB74-71CEBE42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1151912"/>
        <c:axId val="1"/>
      </c:barChart>
      <c:catAx>
        <c:axId val="54115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11519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B-4C15-A140-85177D8A0210}"/>
            </c:ext>
          </c:extLst>
        </c:ser>
        <c:ser>
          <c:idx val="3"/>
          <c:order val="1"/>
          <c:tx>
            <c:strRef>
              <c:f>'Fy2 förmågor alla nivåer'!$A$17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B-4C15-A140-85177D8A0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699560"/>
        <c:axId val="1"/>
      </c:barChart>
      <c:catAx>
        <c:axId val="54669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6995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E-4CF7-BD2F-9BCB0ECAB864}"/>
            </c:ext>
          </c:extLst>
        </c:ser>
        <c:ser>
          <c:idx val="3"/>
          <c:order val="1"/>
          <c:tx>
            <c:strRef>
              <c:f>'Fy2 förmågor alla nivåer'!$A$18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Blad1!$C$19:$F$19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E-4CF7-BD2F-9BCB0ECA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694312"/>
        <c:axId val="1"/>
      </c:barChart>
      <c:catAx>
        <c:axId val="546694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6943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E-469D-AA6A-6A03A7412634}"/>
            </c:ext>
          </c:extLst>
        </c:ser>
        <c:ser>
          <c:idx val="3"/>
          <c:order val="1"/>
          <c:tx>
            <c:strRef>
              <c:f>'Fy2 förmågor alla nivåer'!$A$19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E-469D-AA6A-6A03A7412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02840"/>
        <c:axId val="1"/>
      </c:barChart>
      <c:catAx>
        <c:axId val="546702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028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A-4B3E-80D5-F2E7893A3976}"/>
            </c:ext>
          </c:extLst>
        </c:ser>
        <c:ser>
          <c:idx val="3"/>
          <c:order val="1"/>
          <c:tx>
            <c:strRef>
              <c:f>'Fy2 förmågor alla nivåer'!$A$20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A-4B3E-80D5-F2E7893A3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693984"/>
        <c:axId val="1"/>
      </c:barChart>
      <c:catAx>
        <c:axId val="54669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6939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233-AB7F-74DAFBA838AE}"/>
            </c:ext>
          </c:extLst>
        </c:ser>
        <c:ser>
          <c:idx val="3"/>
          <c:order val="1"/>
          <c:tx>
            <c:strRef>
              <c:f>'Fy2 förmågor alla nivåer'!$A$21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233-AB7F-74DAFBA83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03824"/>
        <c:axId val="1"/>
      </c:barChart>
      <c:catAx>
        <c:axId val="54670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038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1-4365-891A-AD4B14B2C6C3}"/>
            </c:ext>
          </c:extLst>
        </c:ser>
        <c:ser>
          <c:idx val="3"/>
          <c:order val="1"/>
          <c:tx>
            <c:strRef>
              <c:f>'Fy2 förmågor alla nivåer'!$A$22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Blad1!$C$23:$F$23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1-4365-891A-AD4B14B2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13008"/>
        <c:axId val="1"/>
      </c:barChart>
      <c:catAx>
        <c:axId val="54671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130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F-48DB-ACBA-DFA47875DDE9}"/>
            </c:ext>
          </c:extLst>
        </c:ser>
        <c:ser>
          <c:idx val="3"/>
          <c:order val="1"/>
          <c:tx>
            <c:strRef>
              <c:f>'Fy2 förmågor alla nivåer'!$A$23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Blad1!$C$24:$F$24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F-48DB-ACBA-DFA47875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10056"/>
        <c:axId val="1"/>
      </c:barChart>
      <c:catAx>
        <c:axId val="546710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100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7-4723-A696-3DEE0264C9B9}"/>
            </c:ext>
          </c:extLst>
        </c:ser>
        <c:ser>
          <c:idx val="3"/>
          <c:order val="1"/>
          <c:tx>
            <c:strRef>
              <c:f>'Fy2 förmågor alla nivåer'!$A$24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Blad1!$C$25:$F$25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7-4723-A696-3DEE0264C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16288"/>
        <c:axId val="1"/>
      </c:barChart>
      <c:catAx>
        <c:axId val="5467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162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E-4D0A-B917-F8DE675A905C}"/>
            </c:ext>
          </c:extLst>
        </c:ser>
        <c:ser>
          <c:idx val="3"/>
          <c:order val="1"/>
          <c:tx>
            <c:strRef>
              <c:f>'Fy2 förmågor alla nivåer'!$A$14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Blad1!$J$15:$X$15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E-4D0A-B917-F8DE675A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01696"/>
        <c:axId val="1"/>
      </c:barChart>
      <c:catAx>
        <c:axId val="54580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016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42101360709276"/>
          <c:y val="0.45022996153007089"/>
          <c:w val="0.1435187348071211"/>
          <c:h val="8.575808791048970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D-4219-BA23-175D9CC848A6}"/>
            </c:ext>
          </c:extLst>
        </c:ser>
        <c:ser>
          <c:idx val="3"/>
          <c:order val="1"/>
          <c:tx>
            <c:strRef>
              <c:f>'Fy2 förmågor alla nivåer'!$A$25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D-4219-BA23-175D9CC8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22520"/>
        <c:axId val="1"/>
      </c:barChart>
      <c:catAx>
        <c:axId val="546722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225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1-4EFD-9C5B-BB999ACBAC4C}"/>
            </c:ext>
          </c:extLst>
        </c:ser>
        <c:ser>
          <c:idx val="3"/>
          <c:order val="1"/>
          <c:tx>
            <c:strRef>
              <c:f>'Fy2 förmågor alla nivåer'!$A$26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Blad1!$C$27:$F$27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1-4EFD-9C5B-BB999ACBA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15632"/>
        <c:axId val="1"/>
      </c:barChart>
      <c:catAx>
        <c:axId val="54671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156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D-476F-BEBE-BEECEAB2F971}"/>
            </c:ext>
          </c:extLst>
        </c:ser>
        <c:ser>
          <c:idx val="3"/>
          <c:order val="1"/>
          <c:tx>
            <c:strRef>
              <c:f>'Fy2 förmågor alla nivåer'!$A$27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Blad1!$C$28:$F$28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D-476F-BEBE-BEECEAB2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720552"/>
        <c:axId val="1"/>
      </c:barChart>
      <c:catAx>
        <c:axId val="546720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7205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0-479E-BC35-B080D3134182}"/>
            </c:ext>
          </c:extLst>
        </c:ser>
        <c:ser>
          <c:idx val="3"/>
          <c:order val="1"/>
          <c:tx>
            <c:strRef>
              <c:f>'Fy2 förmågor alla nivåer'!$A$28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Blad1!$J$29:$X$29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0-479E-BC35-B080D313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384899360"/>
        <c:axId val="1"/>
      </c:barChart>
      <c:catAx>
        <c:axId val="3848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848993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827611937871154"/>
          <c:w val="0.14440993788819878"/>
          <c:h val="8.77743450531742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4152-BE28-8DBDC0DF10F0}"/>
            </c:ext>
          </c:extLst>
        </c:ser>
        <c:ser>
          <c:idx val="3"/>
          <c:order val="1"/>
          <c:tx>
            <c:strRef>
              <c:f>'Fy2 förmågor alla nivåer'!$A$29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Blad1!$J$30:$X$30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1-4152-BE28-8DBDC0DF1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384905920"/>
        <c:axId val="1"/>
      </c:barChart>
      <c:catAx>
        <c:axId val="3849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849059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757476240681626"/>
          <c:w val="0.14440993788819878"/>
          <c:h val="8.76370164153206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6-475C-9C1C-2AC13BD9434D}"/>
            </c:ext>
          </c:extLst>
        </c:ser>
        <c:ser>
          <c:idx val="3"/>
          <c:order val="1"/>
          <c:tx>
            <c:strRef>
              <c:f>'Fy2 förmågor alla nivåer'!$A$30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Blad1!$J$31:$X$31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6-475C-9C1C-2AC13BD9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3875424"/>
        <c:axId val="1"/>
      </c:barChart>
      <c:catAx>
        <c:axId val="5438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38754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42101360709276"/>
          <c:y val="0.45022996153007089"/>
          <c:w val="0.1435187348071211"/>
          <c:h val="8.575808791048970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2-4C3F-93FE-5EBF42787A9E}"/>
            </c:ext>
          </c:extLst>
        </c:ser>
        <c:ser>
          <c:idx val="3"/>
          <c:order val="1"/>
          <c:tx>
            <c:strRef>
              <c:f>'Fy2 förmågor alla nivåer'!$A$31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Blad1!$J$32:$X$32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2-4C3F-93FE-5EBF42787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3873784"/>
        <c:axId val="1"/>
      </c:barChart>
      <c:catAx>
        <c:axId val="543873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38737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854188410302837"/>
          <c:w val="0.1455400451183004"/>
          <c:h val="8.602173119784106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5-4450-9F0B-69549B636620}"/>
            </c:ext>
          </c:extLst>
        </c:ser>
        <c:ser>
          <c:idx val="3"/>
          <c:order val="1"/>
          <c:tx>
            <c:strRef>
              <c:f>'Fy2 förmågor alla nivåer'!$A$32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Blad1!$J$33:$X$33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5-4450-9F0B-69549B63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3969152"/>
        <c:axId val="1"/>
      </c:barChart>
      <c:catAx>
        <c:axId val="54396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39691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923178162210403"/>
          <c:w val="0.14463488261761923"/>
          <c:h val="8.61540403110884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7-498F-99BC-B1A89D3452AA}"/>
            </c:ext>
          </c:extLst>
        </c:ser>
        <c:ser>
          <c:idx val="3"/>
          <c:order val="1"/>
          <c:tx>
            <c:strRef>
              <c:f>'Fy2 förmågor alla nivåer'!$A$33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Blad1!$J$34:$X$34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7-498F-99BC-B1A89D34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3973744"/>
        <c:axId val="1"/>
      </c:barChart>
      <c:catAx>
        <c:axId val="54397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39737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923178162210403"/>
          <c:w val="0.1455400451183004"/>
          <c:h val="8.61540403110884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6-4ADA-8C38-7AA0DFF1579F}"/>
            </c:ext>
          </c:extLst>
        </c:ser>
        <c:ser>
          <c:idx val="3"/>
          <c:order val="1"/>
          <c:tx>
            <c:strRef>
              <c:f>'Fy2 förmågor alla nivåer'!$A$34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Blad1!$J$35:$X$35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6-4ADA-8C38-7AA0DFF15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3966528"/>
        <c:axId val="1"/>
      </c:barChart>
      <c:catAx>
        <c:axId val="54396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39665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489271194977688"/>
          <c:y val="0.44704143345072012"/>
          <c:w val="0.14486011606591281"/>
          <c:h val="8.72275967708722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0-450E-BEF4-4F6BB306E446}"/>
            </c:ext>
          </c:extLst>
        </c:ser>
        <c:ser>
          <c:idx val="3"/>
          <c:order val="1"/>
          <c:tx>
            <c:strRef>
              <c:f>'Fy2 förmågor alla nivåer'!$A$15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Blad1!$J$16:$X$16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0-450E-BEF4-4F6BB306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11208"/>
        <c:axId val="1"/>
      </c:barChart>
      <c:catAx>
        <c:axId val="545811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112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854188410302837"/>
          <c:w val="0.1455400451183004"/>
          <c:h val="8.602173119784106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A-4C4A-8E88-74B4763107C5}"/>
            </c:ext>
          </c:extLst>
        </c:ser>
        <c:ser>
          <c:idx val="3"/>
          <c:order val="1"/>
          <c:tx>
            <c:strRef>
              <c:f>'Fy2 förmågor alla nivåer'!$A$35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Blad1!$J$36:$X$36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A-4C4A-8E88-74B47631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128600"/>
        <c:axId val="1"/>
      </c:barChart>
      <c:catAx>
        <c:axId val="54412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1286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73867691170338"/>
          <c:w val="0.1455400451183004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8-4957-B13C-6BD1F6C2CECB}"/>
            </c:ext>
          </c:extLst>
        </c:ser>
        <c:ser>
          <c:idx val="3"/>
          <c:order val="1"/>
          <c:tx>
            <c:strRef>
              <c:f>'Fy2 förmågor alla nivåer'!$A$36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Blad1!$J$37:$X$37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8-4957-B13C-6BD1F6C2C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126960"/>
        <c:axId val="1"/>
      </c:barChart>
      <c:catAx>
        <c:axId val="54412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1269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992380465854293"/>
          <c:w val="0.14440993788819878"/>
          <c:h val="8.628675705780276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3-4607-B798-D3049BE628F8}"/>
            </c:ext>
          </c:extLst>
        </c:ser>
        <c:ser>
          <c:idx val="3"/>
          <c:order val="1"/>
          <c:tx>
            <c:strRef>
              <c:f>'Fy2 förmågor alla nivåer'!$A$37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Blad1!$J$38:$X$38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3-4607-B798-D3049BE62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131224"/>
        <c:axId val="1"/>
      </c:barChart>
      <c:catAx>
        <c:axId val="54413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1312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992380465854293"/>
          <c:w val="0.14463488261761923"/>
          <c:h val="8.628675705780276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22B-B7DB-274215F6A591}"/>
            </c:ext>
          </c:extLst>
        </c:ser>
        <c:ser>
          <c:idx val="3"/>
          <c:order val="1"/>
          <c:tx>
            <c:strRef>
              <c:f>'Fy2 förmågor alla nivåer'!$A$38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Blad1!$J$39:$X$39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F-422B-B7DB-274215F6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283672"/>
        <c:axId val="1"/>
      </c:barChart>
      <c:catAx>
        <c:axId val="54428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2836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2367702396247"/>
          <c:y val="0.4468755966432908"/>
          <c:w val="0.1457681087490216"/>
          <c:h val="8.750011682525975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0-41F1-906B-400972FA3867}"/>
            </c:ext>
          </c:extLst>
        </c:ser>
        <c:ser>
          <c:idx val="3"/>
          <c:order val="1"/>
          <c:tx>
            <c:strRef>
              <c:f>'Fy2 förmågor alla nivåer'!$A$39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Blad1!$J$40:$X$40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0-41F1-906B-400972FA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281048"/>
        <c:axId val="1"/>
      </c:barChart>
      <c:catAx>
        <c:axId val="544281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281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57476240681626"/>
          <c:w val="0.1455400451183004"/>
          <c:h val="8.76370164153206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F-4FF6-9A17-1B91C51C247B}"/>
            </c:ext>
          </c:extLst>
        </c:ser>
        <c:ser>
          <c:idx val="3"/>
          <c:order val="1"/>
          <c:tx>
            <c:strRef>
              <c:f>'Fy2 förmågor alla nivåer'!$A$40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Blad1!$J$41:$X$41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F-4FF6-9A17-1B91C51C2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28208"/>
        <c:axId val="1"/>
      </c:barChart>
      <c:catAx>
        <c:axId val="54462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282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68755966432908"/>
          <c:w val="0.14463488261761923"/>
          <c:h val="8.750011682525975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A-4166-87C0-5D194787CDA8}"/>
            </c:ext>
          </c:extLst>
        </c:ser>
        <c:ser>
          <c:idx val="3"/>
          <c:order val="1"/>
          <c:tx>
            <c:strRef>
              <c:f>'Fy2 förmågor alla nivåer'!$A$41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Blad1!$J$42:$X$42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A-4166-87C0-5D194787C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29520"/>
        <c:axId val="1"/>
      </c:barChart>
      <c:catAx>
        <c:axId val="54462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295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489271194977688"/>
          <c:y val="0.4468755966432908"/>
          <c:w val="0.14486011606591281"/>
          <c:h val="8.750011682525975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0-450D-AB46-0E89D08CA7F8}"/>
            </c:ext>
          </c:extLst>
        </c:ser>
        <c:ser>
          <c:idx val="3"/>
          <c:order val="1"/>
          <c:tx>
            <c:strRef>
              <c:f>'Fy2 förmågor alla nivåer'!$A$42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Blad1!$J$43:$X$43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0-450D-AB46-0E89D08CA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27552"/>
        <c:axId val="1"/>
      </c:barChart>
      <c:catAx>
        <c:axId val="54462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275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2367702396247"/>
          <c:y val="0.44773867691170338"/>
          <c:w val="0.1457681087490216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B-444D-B554-CAA8E2F8E7A1}"/>
            </c:ext>
          </c:extLst>
        </c:ser>
        <c:ser>
          <c:idx val="3"/>
          <c:order val="1"/>
          <c:tx>
            <c:strRef>
              <c:f>'Fy2 förmågor alla nivåer'!$A$43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Blad1!$J$44:$X$44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B-444D-B554-CAA8E2F8E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72728"/>
        <c:axId val="1"/>
      </c:barChart>
      <c:catAx>
        <c:axId val="54467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727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73867691170338"/>
          <c:w val="0.1455400451183004"/>
          <c:h val="8.736364427545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4-4439-A77E-AB76EF5C1678}"/>
            </c:ext>
          </c:extLst>
        </c:ser>
        <c:ser>
          <c:idx val="3"/>
          <c:order val="1"/>
          <c:tx>
            <c:strRef>
              <c:f>'Fy2 förmågor alla nivåer'!$A$28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Blad1!$C$29:$F$29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4-4439-A77E-AB76EF5C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71416"/>
        <c:axId val="1"/>
      </c:barChart>
      <c:catAx>
        <c:axId val="544671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714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616399267848918"/>
          <c:w val="0.11320785136863068"/>
          <c:h val="0.16526672805538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E-47D5-9173-E653A549D029}"/>
            </c:ext>
          </c:extLst>
        </c:ser>
        <c:ser>
          <c:idx val="3"/>
          <c:order val="1"/>
          <c:tx>
            <c:strRef>
              <c:f>'Fy2 förmågor alla nivåer'!$A$16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Blad1!$J$17:$X$17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E-47D5-9173-E653A549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13504"/>
        <c:axId val="1"/>
      </c:barChart>
      <c:catAx>
        <c:axId val="54581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135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670501987396917"/>
          <c:y val="0.44923178162210403"/>
          <c:w val="0.14463488261761923"/>
          <c:h val="8.61540403110884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4-4A09-924A-13D6044CB7B0}"/>
            </c:ext>
          </c:extLst>
        </c:ser>
        <c:ser>
          <c:idx val="3"/>
          <c:order val="1"/>
          <c:tx>
            <c:strRef>
              <c:f>'Fy2 förmågor alla nivåer'!$A$29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Blad1!$C$30:$F$30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4-4A09-924A-13D6044CB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671088"/>
        <c:axId val="1"/>
      </c:barChart>
      <c:catAx>
        <c:axId val="54467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6710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730462774783349"/>
          <c:w val="0.11320785136863068"/>
          <c:h val="0.1657308485318770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B-4FCD-9290-5EF7EBAE53D4}"/>
            </c:ext>
          </c:extLst>
        </c:ser>
        <c:ser>
          <c:idx val="3"/>
          <c:order val="1"/>
          <c:tx>
            <c:strRef>
              <c:f>'Fy2 förmågor alla nivåer'!$A$30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B-4FCD-9290-5EF7EBAE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856608"/>
        <c:axId val="1"/>
      </c:barChart>
      <c:catAx>
        <c:axId val="54485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8566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ACB-B113-1BC8BAB4D32A}"/>
            </c:ext>
          </c:extLst>
        </c:ser>
        <c:ser>
          <c:idx val="3"/>
          <c:order val="1"/>
          <c:tx>
            <c:strRef>
              <c:f>'Fy2 förmågor alla nivåer'!$A$31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9-4ACB-B113-1BC8BAB4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856936"/>
        <c:axId val="1"/>
      </c:barChart>
      <c:catAx>
        <c:axId val="544856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8569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A-4D99-A051-72DDD6510063}"/>
            </c:ext>
          </c:extLst>
        </c:ser>
        <c:ser>
          <c:idx val="3"/>
          <c:order val="1"/>
          <c:tx>
            <c:strRef>
              <c:f>'Fy2 förmågor alla nivåer'!$A$32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A-4D99-A051-72DDD6510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84648"/>
        <c:axId val="1"/>
      </c:barChart>
      <c:catAx>
        <c:axId val="544484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846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3-4275-B32D-E2629DB1E71D}"/>
            </c:ext>
          </c:extLst>
        </c:ser>
        <c:ser>
          <c:idx val="3"/>
          <c:order val="1"/>
          <c:tx>
            <c:strRef>
              <c:f>'Fy2 förmågor alla nivåer'!$A$33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3-4275-B32D-E2629DB1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82024"/>
        <c:axId val="1"/>
      </c:barChart>
      <c:catAx>
        <c:axId val="54448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820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B-4DC8-B6ED-A480002A7058}"/>
            </c:ext>
          </c:extLst>
        </c:ser>
        <c:ser>
          <c:idx val="3"/>
          <c:order val="1"/>
          <c:tx>
            <c:strRef>
              <c:f>'Fy2 förmågor alla nivåer'!$A$34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Blad1!$C$35:$F$35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B-4DC8-B6ED-A480002A7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80384"/>
        <c:axId val="1"/>
      </c:barChart>
      <c:catAx>
        <c:axId val="5444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803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3-4624-825C-E6A20AC016C4}"/>
            </c:ext>
          </c:extLst>
        </c:ser>
        <c:ser>
          <c:idx val="3"/>
          <c:order val="1"/>
          <c:tx>
            <c:strRef>
              <c:f>'Fy2 förmågor alla nivåer'!$A$35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Blad1!$C$36:$F$36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3-4624-825C-E6A20AC01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71200"/>
        <c:axId val="1"/>
      </c:barChart>
      <c:catAx>
        <c:axId val="54447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712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5-436E-B2E3-64F0DBAF91BA}"/>
            </c:ext>
          </c:extLst>
        </c:ser>
        <c:ser>
          <c:idx val="3"/>
          <c:order val="1"/>
          <c:tx>
            <c:strRef>
              <c:f>'Fy2 förmågor alla nivåer'!$A$36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Blad1!$C$37:$F$37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5-436E-B2E3-64F0DBAF9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72840"/>
        <c:axId val="1"/>
      </c:barChart>
      <c:catAx>
        <c:axId val="544472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728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5-4393-A31E-83AAB2A447E3}"/>
            </c:ext>
          </c:extLst>
        </c:ser>
        <c:ser>
          <c:idx val="3"/>
          <c:order val="1"/>
          <c:tx>
            <c:strRef>
              <c:f>'Fy2 förmågor alla nivåer'!$A$37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Blad1!$C$38:$F$38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5-4393-A31E-83AAB2A4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4477760"/>
        <c:axId val="1"/>
      </c:barChart>
      <c:catAx>
        <c:axId val="54447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44777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40502972834461354"/>
          <c:w val="0.11320785136863068"/>
          <c:h val="0.1648051998091875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B-4AFE-B8AF-04BBF2388CD4}"/>
            </c:ext>
          </c:extLst>
        </c:ser>
        <c:ser>
          <c:idx val="3"/>
          <c:order val="1"/>
          <c:tx>
            <c:strRef>
              <c:f>'Fy2 förmågor alla nivåer'!$A$38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Blad1!$C$39:$F$39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B-4AFE-B8AF-04BBF2388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424128"/>
        <c:axId val="1"/>
      </c:barChart>
      <c:catAx>
        <c:axId val="54542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4241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A-422E-94A9-0D9A3F6AE035}"/>
            </c:ext>
          </c:extLst>
        </c:ser>
        <c:ser>
          <c:idx val="3"/>
          <c:order val="1"/>
          <c:tx>
            <c:strRef>
              <c:f>'Fy2 förmågor alla nivåer'!$A$17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Blad1!$J$18:$X$18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A-422E-94A9-0D9A3F6AE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151848"/>
        <c:axId val="1"/>
      </c:barChart>
      <c:catAx>
        <c:axId val="546151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1518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923178162210403"/>
          <c:w val="0.1455400451183004"/>
          <c:h val="8.61540403110884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9-4D7A-A986-50084DB0DCC1}"/>
            </c:ext>
          </c:extLst>
        </c:ser>
        <c:ser>
          <c:idx val="3"/>
          <c:order val="1"/>
          <c:tx>
            <c:strRef>
              <c:f>'Fy2 förmågor alla nivåer'!$A$39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Blad1!$C$40:$F$40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9-4D7A-A986-50084DB0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423144"/>
        <c:axId val="1"/>
      </c:barChart>
      <c:catAx>
        <c:axId val="54542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4231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0-4F45-B067-9963C3154EEB}"/>
            </c:ext>
          </c:extLst>
        </c:ser>
        <c:ser>
          <c:idx val="3"/>
          <c:order val="1"/>
          <c:tx>
            <c:strRef>
              <c:f>'Fy2 förmågor alla nivåer'!$A$40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0-4F45-B067-9963C3154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428392"/>
        <c:axId val="1"/>
      </c:barChart>
      <c:catAx>
        <c:axId val="54542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4283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9-4C24-A4D4-6C589C0FBCB3}"/>
            </c:ext>
          </c:extLst>
        </c:ser>
        <c:ser>
          <c:idx val="3"/>
          <c:order val="1"/>
          <c:tx>
            <c:strRef>
              <c:f>'Fy2 förmågor alla nivåer'!$A$41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Blad1!$C$42:$F$42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9-4C24-A4D4-6C589C0FB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433640"/>
        <c:axId val="1"/>
      </c:barChart>
      <c:catAx>
        <c:axId val="545433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43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5-4D6B-AFDF-F780AFFD9E22}"/>
            </c:ext>
          </c:extLst>
        </c:ser>
        <c:ser>
          <c:idx val="3"/>
          <c:order val="1"/>
          <c:tx>
            <c:strRef>
              <c:f>'Fy2 förmågor alla nivåer'!$A$42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Blad1!$C$43:$F$43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5-4D6B-AFDF-F780AFFD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434624"/>
        <c:axId val="1"/>
      </c:barChart>
      <c:catAx>
        <c:axId val="54543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4346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Blad1!$C$4:$F$4</c:f>
              <c:numCache>
                <c:formatCode>General</c:formatCode>
                <c:ptCount val="4"/>
                <c:pt idx="0">
                  <c:v>18</c:v>
                </c:pt>
                <c:pt idx="1">
                  <c:v>34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7-4452-8816-47887FAA99B4}"/>
            </c:ext>
          </c:extLst>
        </c:ser>
        <c:ser>
          <c:idx val="3"/>
          <c:order val="1"/>
          <c:tx>
            <c:strRef>
              <c:f>'Fy2 förmågor alla nivåer'!$A$43</c:f>
              <c:strCache>
                <c:ptCount val="1"/>
              </c:strCache>
            </c:strRef>
          </c:tx>
          <c:invertIfNegative val="0"/>
          <c:cat>
            <c:strRef>
              <c:f>Blad1!$C$2:$F$2</c:f>
              <c:strCache>
                <c:ptCount val="4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M</c:v>
                </c:pt>
              </c:strCache>
            </c:strRef>
          </c:cat>
          <c:val>
            <c:numRef>
              <c:f>Blad1!$C$44:$F$44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7-4452-8816-47887FAA9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5803336"/>
        <c:axId val="1"/>
      </c:barChart>
      <c:catAx>
        <c:axId val="54580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5803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107152303085289"/>
          <c:y val="0.39941875756047579"/>
          <c:w val="0.11320785136863068"/>
          <c:h val="0.17201245763553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BA6-9838-83B19286C86B}"/>
            </c:ext>
          </c:extLst>
        </c:ser>
        <c:ser>
          <c:idx val="3"/>
          <c:order val="1"/>
          <c:tx>
            <c:strRef>
              <c:f>'Fy2 förmågor alla nivåer'!$A$18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Blad1!$J$19:$X$19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5-4BA6-9838-83B19286C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152504"/>
        <c:axId val="1"/>
      </c:barChart>
      <c:catAx>
        <c:axId val="546152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1525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489271194977688"/>
          <c:y val="0.44720496894409945"/>
          <c:w val="0.14486011606591281"/>
          <c:h val="8.695652173913044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C-4B7A-BC03-FE25DBAB2681}"/>
            </c:ext>
          </c:extLst>
        </c:ser>
        <c:ser>
          <c:idx val="3"/>
          <c:order val="1"/>
          <c:tx>
            <c:strRef>
              <c:f>'Fy2 förmågor alla nivåer'!$A$19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Blad1!$J$20:$X$20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C-4B7A-BC03-FE25DBAB2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150536"/>
        <c:axId val="1"/>
      </c:barChart>
      <c:catAx>
        <c:axId val="5461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1505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68154938895056"/>
          <c:y val="0.44790157197714342"/>
          <c:w val="0.1455400451183004"/>
          <c:h val="8.709197232888900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'Fy2 förmågor alla nivåer'!$A$7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Blad1!$J$4:$X$4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C-4930-9E90-7ACB884BEABF}"/>
            </c:ext>
          </c:extLst>
        </c:ser>
        <c:ser>
          <c:idx val="3"/>
          <c:order val="1"/>
          <c:tx>
            <c:strRef>
              <c:f>'Fy2 förmågor alla nivåer'!$A$20</c:f>
              <c:strCache>
                <c:ptCount val="1"/>
              </c:strCache>
            </c:strRef>
          </c:tx>
          <c:invertIfNegative val="0"/>
          <c:cat>
            <c:multiLvlStrRef>
              <c:f>Blad1!$J$2:$X$3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Blad1!$J$21:$X$21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C-4930-9E90-7ACB884B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46155128"/>
        <c:axId val="1"/>
      </c:barChart>
      <c:catAx>
        <c:axId val="54615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5461551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354037267080745"/>
          <c:y val="0.44992380465854293"/>
          <c:w val="0.14440993788819878"/>
          <c:h val="8.628675705780276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13</xdr:col>
      <xdr:colOff>99060</xdr:colOff>
      <xdr:row>26</xdr:row>
      <xdr:rowOff>144780</xdr:rowOff>
    </xdr:to>
    <xdr:graphicFrame macro="">
      <xdr:nvGraphicFramePr>
        <xdr:cNvPr id="2914912" name="Diagram 38">
          <a:extLst>
            <a:ext uri="{FF2B5EF4-FFF2-40B4-BE49-F238E27FC236}">
              <a16:creationId xmlns:a16="http://schemas.microsoft.com/office/drawing/2014/main" id="{C8F692E9-8354-47F0-B9F7-F9F472C9A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53340</xdr:rowOff>
    </xdr:from>
    <xdr:to>
      <xdr:col>27</xdr:col>
      <xdr:colOff>60960</xdr:colOff>
      <xdr:row>26</xdr:row>
      <xdr:rowOff>167640</xdr:rowOff>
    </xdr:to>
    <xdr:graphicFrame macro="">
      <xdr:nvGraphicFramePr>
        <xdr:cNvPr id="2914913" name="Diagram 39">
          <a:extLst>
            <a:ext uri="{FF2B5EF4-FFF2-40B4-BE49-F238E27FC236}">
              <a16:creationId xmlns:a16="http://schemas.microsoft.com/office/drawing/2014/main" id="{39AEB826-3613-422C-956F-3E56FC22B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83820</xdr:rowOff>
    </xdr:from>
    <xdr:to>
      <xdr:col>13</xdr:col>
      <xdr:colOff>91440</xdr:colOff>
      <xdr:row>76</xdr:row>
      <xdr:rowOff>76200</xdr:rowOff>
    </xdr:to>
    <xdr:graphicFrame macro="">
      <xdr:nvGraphicFramePr>
        <xdr:cNvPr id="2914914" name="Diagram 40">
          <a:extLst>
            <a:ext uri="{FF2B5EF4-FFF2-40B4-BE49-F238E27FC236}">
              <a16:creationId xmlns:a16="http://schemas.microsoft.com/office/drawing/2014/main" id="{455CBD1C-569E-4D2A-A0B0-4B7ACCCB0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381000</xdr:colOff>
      <xdr:row>50</xdr:row>
      <xdr:rowOff>99060</xdr:rowOff>
    </xdr:from>
    <xdr:to>
      <xdr:col>27</xdr:col>
      <xdr:colOff>0</xdr:colOff>
      <xdr:row>76</xdr:row>
      <xdr:rowOff>76200</xdr:rowOff>
    </xdr:to>
    <xdr:graphicFrame macro="">
      <xdr:nvGraphicFramePr>
        <xdr:cNvPr id="2914915" name="Diagram 41">
          <a:extLst>
            <a:ext uri="{FF2B5EF4-FFF2-40B4-BE49-F238E27FC236}">
              <a16:creationId xmlns:a16="http://schemas.microsoft.com/office/drawing/2014/main" id="{E6E9225E-5C26-418E-B067-A5211DAF5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99</xdr:row>
      <xdr:rowOff>99060</xdr:rowOff>
    </xdr:from>
    <xdr:to>
      <xdr:col>13</xdr:col>
      <xdr:colOff>60960</xdr:colOff>
      <xdr:row>126</xdr:row>
      <xdr:rowOff>38100</xdr:rowOff>
    </xdr:to>
    <xdr:graphicFrame macro="">
      <xdr:nvGraphicFramePr>
        <xdr:cNvPr id="2914916" name="Diagram 42">
          <a:extLst>
            <a:ext uri="{FF2B5EF4-FFF2-40B4-BE49-F238E27FC236}">
              <a16:creationId xmlns:a16="http://schemas.microsoft.com/office/drawing/2014/main" id="{94C21D0D-3C3C-4223-B218-58EEB63E9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403860</xdr:colOff>
      <xdr:row>99</xdr:row>
      <xdr:rowOff>99060</xdr:rowOff>
    </xdr:from>
    <xdr:to>
      <xdr:col>27</xdr:col>
      <xdr:colOff>22860</xdr:colOff>
      <xdr:row>126</xdr:row>
      <xdr:rowOff>38100</xdr:rowOff>
    </xdr:to>
    <xdr:graphicFrame macro="">
      <xdr:nvGraphicFramePr>
        <xdr:cNvPr id="2914917" name="Diagram 43">
          <a:extLst>
            <a:ext uri="{FF2B5EF4-FFF2-40B4-BE49-F238E27FC236}">
              <a16:creationId xmlns:a16="http://schemas.microsoft.com/office/drawing/2014/main" id="{0D21D767-4543-4814-A795-135D6D2EC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30480</xdr:colOff>
      <xdr:row>149</xdr:row>
      <xdr:rowOff>60960</xdr:rowOff>
    </xdr:from>
    <xdr:to>
      <xdr:col>13</xdr:col>
      <xdr:colOff>76200</xdr:colOff>
      <xdr:row>176</xdr:row>
      <xdr:rowOff>0</xdr:rowOff>
    </xdr:to>
    <xdr:graphicFrame macro="">
      <xdr:nvGraphicFramePr>
        <xdr:cNvPr id="2914918" name="Diagram 44">
          <a:extLst>
            <a:ext uri="{FF2B5EF4-FFF2-40B4-BE49-F238E27FC236}">
              <a16:creationId xmlns:a16="http://schemas.microsoft.com/office/drawing/2014/main" id="{1855005D-F51C-4537-936A-45699CD70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7620</xdr:colOff>
      <xdr:row>149</xdr:row>
      <xdr:rowOff>30480</xdr:rowOff>
    </xdr:from>
    <xdr:to>
      <xdr:col>27</xdr:col>
      <xdr:colOff>30480</xdr:colOff>
      <xdr:row>175</xdr:row>
      <xdr:rowOff>144780</xdr:rowOff>
    </xdr:to>
    <xdr:graphicFrame macro="">
      <xdr:nvGraphicFramePr>
        <xdr:cNvPr id="2914919" name="Diagram 45">
          <a:extLst>
            <a:ext uri="{FF2B5EF4-FFF2-40B4-BE49-F238E27FC236}">
              <a16:creationId xmlns:a16="http://schemas.microsoft.com/office/drawing/2014/main" id="{58531BB7-A16A-42E1-81D7-DD417DE45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7620</xdr:colOff>
      <xdr:row>199</xdr:row>
      <xdr:rowOff>91440</xdr:rowOff>
    </xdr:from>
    <xdr:to>
      <xdr:col>13</xdr:col>
      <xdr:colOff>68580</xdr:colOff>
      <xdr:row>226</xdr:row>
      <xdr:rowOff>38100</xdr:rowOff>
    </xdr:to>
    <xdr:graphicFrame macro="">
      <xdr:nvGraphicFramePr>
        <xdr:cNvPr id="2914920" name="Diagram 46">
          <a:extLst>
            <a:ext uri="{FF2B5EF4-FFF2-40B4-BE49-F238E27FC236}">
              <a16:creationId xmlns:a16="http://schemas.microsoft.com/office/drawing/2014/main" id="{5443F991-8988-4E07-BECF-2AAD7AD6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7620</xdr:colOff>
      <xdr:row>199</xdr:row>
      <xdr:rowOff>91440</xdr:rowOff>
    </xdr:from>
    <xdr:to>
      <xdr:col>27</xdr:col>
      <xdr:colOff>60960</xdr:colOff>
      <xdr:row>226</xdr:row>
      <xdr:rowOff>38100</xdr:rowOff>
    </xdr:to>
    <xdr:graphicFrame macro="">
      <xdr:nvGraphicFramePr>
        <xdr:cNvPr id="2914921" name="Diagram 47">
          <a:extLst>
            <a:ext uri="{FF2B5EF4-FFF2-40B4-BE49-F238E27FC236}">
              <a16:creationId xmlns:a16="http://schemas.microsoft.com/office/drawing/2014/main" id="{9FCC302C-CB6E-4CCE-AD74-70C80CC21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22860</xdr:colOff>
      <xdr:row>249</xdr:row>
      <xdr:rowOff>91440</xdr:rowOff>
    </xdr:from>
    <xdr:to>
      <xdr:col>13</xdr:col>
      <xdr:colOff>38100</xdr:colOff>
      <xdr:row>276</xdr:row>
      <xdr:rowOff>30480</xdr:rowOff>
    </xdr:to>
    <xdr:graphicFrame macro="">
      <xdr:nvGraphicFramePr>
        <xdr:cNvPr id="2914922" name="Diagram 11">
          <a:extLst>
            <a:ext uri="{FF2B5EF4-FFF2-40B4-BE49-F238E27FC236}">
              <a16:creationId xmlns:a16="http://schemas.microsoft.com/office/drawing/2014/main" id="{F4A9E1F2-4B3F-4737-BCA5-649A8D864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7620</xdr:colOff>
      <xdr:row>249</xdr:row>
      <xdr:rowOff>83820</xdr:rowOff>
    </xdr:from>
    <xdr:to>
      <xdr:col>27</xdr:col>
      <xdr:colOff>30480</xdr:colOff>
      <xdr:row>276</xdr:row>
      <xdr:rowOff>15240</xdr:rowOff>
    </xdr:to>
    <xdr:graphicFrame macro="">
      <xdr:nvGraphicFramePr>
        <xdr:cNvPr id="2914923" name="Diagram 12">
          <a:extLst>
            <a:ext uri="{FF2B5EF4-FFF2-40B4-BE49-F238E27FC236}">
              <a16:creationId xmlns:a16="http://schemas.microsoft.com/office/drawing/2014/main" id="{F64DCC7A-3FED-4721-A6C7-38FE0081F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7620</xdr:colOff>
      <xdr:row>299</xdr:row>
      <xdr:rowOff>99060</xdr:rowOff>
    </xdr:from>
    <xdr:to>
      <xdr:col>13</xdr:col>
      <xdr:colOff>60960</xdr:colOff>
      <xdr:row>326</xdr:row>
      <xdr:rowOff>38100</xdr:rowOff>
    </xdr:to>
    <xdr:graphicFrame macro="">
      <xdr:nvGraphicFramePr>
        <xdr:cNvPr id="2914924" name="Diagram 13">
          <a:extLst>
            <a:ext uri="{FF2B5EF4-FFF2-40B4-BE49-F238E27FC236}">
              <a16:creationId xmlns:a16="http://schemas.microsoft.com/office/drawing/2014/main" id="{9CE7F6DE-E509-406A-8082-12CA38D28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396240</xdr:colOff>
      <xdr:row>299</xdr:row>
      <xdr:rowOff>91440</xdr:rowOff>
    </xdr:from>
    <xdr:to>
      <xdr:col>27</xdr:col>
      <xdr:colOff>38100</xdr:colOff>
      <xdr:row>326</xdr:row>
      <xdr:rowOff>30480</xdr:rowOff>
    </xdr:to>
    <xdr:graphicFrame macro="">
      <xdr:nvGraphicFramePr>
        <xdr:cNvPr id="2914925" name="Diagram 14">
          <a:extLst>
            <a:ext uri="{FF2B5EF4-FFF2-40B4-BE49-F238E27FC236}">
              <a16:creationId xmlns:a16="http://schemas.microsoft.com/office/drawing/2014/main" id="{5E0E10F4-70C8-4DEE-B402-59C4D8588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396240</xdr:colOff>
      <xdr:row>349</xdr:row>
      <xdr:rowOff>83820</xdr:rowOff>
    </xdr:from>
    <xdr:to>
      <xdr:col>13</xdr:col>
      <xdr:colOff>7620</xdr:colOff>
      <xdr:row>376</xdr:row>
      <xdr:rowOff>15240</xdr:rowOff>
    </xdr:to>
    <xdr:graphicFrame macro="">
      <xdr:nvGraphicFramePr>
        <xdr:cNvPr id="2914926" name="Diagram 15">
          <a:extLst>
            <a:ext uri="{FF2B5EF4-FFF2-40B4-BE49-F238E27FC236}">
              <a16:creationId xmlns:a16="http://schemas.microsoft.com/office/drawing/2014/main" id="{50D40F86-2F90-4D22-A1C8-5A624CB66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381000</xdr:colOff>
      <xdr:row>349</xdr:row>
      <xdr:rowOff>83820</xdr:rowOff>
    </xdr:from>
    <xdr:to>
      <xdr:col>27</xdr:col>
      <xdr:colOff>0</xdr:colOff>
      <xdr:row>376</xdr:row>
      <xdr:rowOff>15240</xdr:rowOff>
    </xdr:to>
    <xdr:graphicFrame macro="">
      <xdr:nvGraphicFramePr>
        <xdr:cNvPr id="2914927" name="Diagram 16">
          <a:extLst>
            <a:ext uri="{FF2B5EF4-FFF2-40B4-BE49-F238E27FC236}">
              <a16:creationId xmlns:a16="http://schemas.microsoft.com/office/drawing/2014/main" id="{A7ADB47C-21CE-4AE4-BE1F-7F4C666DC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403860</xdr:colOff>
      <xdr:row>31</xdr:row>
      <xdr:rowOff>30480</xdr:rowOff>
    </xdr:from>
    <xdr:to>
      <xdr:col>12</xdr:col>
      <xdr:colOff>403860</xdr:colOff>
      <xdr:row>45</xdr:row>
      <xdr:rowOff>83820</xdr:rowOff>
    </xdr:to>
    <xdr:graphicFrame macro="">
      <xdr:nvGraphicFramePr>
        <xdr:cNvPr id="2914928" name="Diagram 17">
          <a:extLst>
            <a:ext uri="{FF2B5EF4-FFF2-40B4-BE49-F238E27FC236}">
              <a16:creationId xmlns:a16="http://schemas.microsoft.com/office/drawing/2014/main" id="{B4B2C39C-838C-485E-93B9-E29073287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7620</xdr:colOff>
      <xdr:row>31</xdr:row>
      <xdr:rowOff>60960</xdr:rowOff>
    </xdr:from>
    <xdr:to>
      <xdr:col>27</xdr:col>
      <xdr:colOff>7620</xdr:colOff>
      <xdr:row>45</xdr:row>
      <xdr:rowOff>106680</xdr:rowOff>
    </xdr:to>
    <xdr:graphicFrame macro="">
      <xdr:nvGraphicFramePr>
        <xdr:cNvPr id="2914929" name="Diagram 19">
          <a:extLst>
            <a:ext uri="{FF2B5EF4-FFF2-40B4-BE49-F238E27FC236}">
              <a16:creationId xmlns:a16="http://schemas.microsoft.com/office/drawing/2014/main" id="{CE892FD5-436D-4B88-956E-EFE360D4B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403860</xdr:colOff>
      <xdr:row>80</xdr:row>
      <xdr:rowOff>7620</xdr:rowOff>
    </xdr:from>
    <xdr:to>
      <xdr:col>12</xdr:col>
      <xdr:colOff>403860</xdr:colOff>
      <xdr:row>94</xdr:row>
      <xdr:rowOff>68580</xdr:rowOff>
    </xdr:to>
    <xdr:graphicFrame macro="">
      <xdr:nvGraphicFramePr>
        <xdr:cNvPr id="2914930" name="Diagram 22">
          <a:extLst>
            <a:ext uri="{FF2B5EF4-FFF2-40B4-BE49-F238E27FC236}">
              <a16:creationId xmlns:a16="http://schemas.microsoft.com/office/drawing/2014/main" id="{E4B15FC5-8D06-40E5-BC21-997F5A1A8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7620</xdr:colOff>
      <xdr:row>80</xdr:row>
      <xdr:rowOff>38100</xdr:rowOff>
    </xdr:from>
    <xdr:to>
      <xdr:col>27</xdr:col>
      <xdr:colOff>7620</xdr:colOff>
      <xdr:row>94</xdr:row>
      <xdr:rowOff>99060</xdr:rowOff>
    </xdr:to>
    <xdr:graphicFrame macro="">
      <xdr:nvGraphicFramePr>
        <xdr:cNvPr id="2914931" name="Diagram 23">
          <a:extLst>
            <a:ext uri="{FF2B5EF4-FFF2-40B4-BE49-F238E27FC236}">
              <a16:creationId xmlns:a16="http://schemas.microsoft.com/office/drawing/2014/main" id="{60F54039-CB11-4665-8C47-22BA4D8D2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13</xdr:col>
      <xdr:colOff>0</xdr:colOff>
      <xdr:row>145</xdr:row>
      <xdr:rowOff>60960</xdr:rowOff>
    </xdr:to>
    <xdr:graphicFrame macro="">
      <xdr:nvGraphicFramePr>
        <xdr:cNvPr id="2914932" name="Diagram 21">
          <a:extLst>
            <a:ext uri="{FF2B5EF4-FFF2-40B4-BE49-F238E27FC236}">
              <a16:creationId xmlns:a16="http://schemas.microsoft.com/office/drawing/2014/main" id="{2EC2B717-F825-42AA-B2CF-FDF84F3CF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0</xdr:colOff>
      <xdr:row>131</xdr:row>
      <xdr:rowOff>0</xdr:rowOff>
    </xdr:from>
    <xdr:to>
      <xdr:col>27</xdr:col>
      <xdr:colOff>0</xdr:colOff>
      <xdr:row>145</xdr:row>
      <xdr:rowOff>60960</xdr:rowOff>
    </xdr:to>
    <xdr:graphicFrame macro="">
      <xdr:nvGraphicFramePr>
        <xdr:cNvPr id="2914933" name="Diagram 24">
          <a:extLst>
            <a:ext uri="{FF2B5EF4-FFF2-40B4-BE49-F238E27FC236}">
              <a16:creationId xmlns:a16="http://schemas.microsoft.com/office/drawing/2014/main" id="{8FFAED2D-28F8-4468-8657-275E07099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13</xdr:col>
      <xdr:colOff>0</xdr:colOff>
      <xdr:row>195</xdr:row>
      <xdr:rowOff>53340</xdr:rowOff>
    </xdr:to>
    <xdr:graphicFrame macro="">
      <xdr:nvGraphicFramePr>
        <xdr:cNvPr id="2914934" name="Diagram 25">
          <a:extLst>
            <a:ext uri="{FF2B5EF4-FFF2-40B4-BE49-F238E27FC236}">
              <a16:creationId xmlns:a16="http://schemas.microsoft.com/office/drawing/2014/main" id="{8DED9BE9-865D-4430-97D2-38F6D4659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297180</xdr:colOff>
      <xdr:row>181</xdr:row>
      <xdr:rowOff>0</xdr:rowOff>
    </xdr:from>
    <xdr:to>
      <xdr:col>27</xdr:col>
      <xdr:colOff>297180</xdr:colOff>
      <xdr:row>195</xdr:row>
      <xdr:rowOff>53340</xdr:rowOff>
    </xdr:to>
    <xdr:graphicFrame macro="">
      <xdr:nvGraphicFramePr>
        <xdr:cNvPr id="2914935" name="Diagram 26">
          <a:extLst>
            <a:ext uri="{FF2B5EF4-FFF2-40B4-BE49-F238E27FC236}">
              <a16:creationId xmlns:a16="http://schemas.microsoft.com/office/drawing/2014/main" id="{E5894C45-47A9-4CE8-98EA-4901D0AAC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13</xdr:col>
      <xdr:colOff>0</xdr:colOff>
      <xdr:row>245</xdr:row>
      <xdr:rowOff>60960</xdr:rowOff>
    </xdr:to>
    <xdr:graphicFrame macro="">
      <xdr:nvGraphicFramePr>
        <xdr:cNvPr id="2914936" name="Diagram 27">
          <a:extLst>
            <a:ext uri="{FF2B5EF4-FFF2-40B4-BE49-F238E27FC236}">
              <a16:creationId xmlns:a16="http://schemas.microsoft.com/office/drawing/2014/main" id="{7B1E9D55-4A59-4112-BA84-6731A98F9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0</xdr:colOff>
      <xdr:row>231</xdr:row>
      <xdr:rowOff>0</xdr:rowOff>
    </xdr:from>
    <xdr:to>
      <xdr:col>27</xdr:col>
      <xdr:colOff>0</xdr:colOff>
      <xdr:row>245</xdr:row>
      <xdr:rowOff>60960</xdr:rowOff>
    </xdr:to>
    <xdr:graphicFrame macro="">
      <xdr:nvGraphicFramePr>
        <xdr:cNvPr id="2914937" name="Diagram 28">
          <a:extLst>
            <a:ext uri="{FF2B5EF4-FFF2-40B4-BE49-F238E27FC236}">
              <a16:creationId xmlns:a16="http://schemas.microsoft.com/office/drawing/2014/main" id="{921AD7AA-3C3A-4881-8F33-1747B16C2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281</xdr:row>
      <xdr:rowOff>0</xdr:rowOff>
    </xdr:from>
    <xdr:to>
      <xdr:col>13</xdr:col>
      <xdr:colOff>0</xdr:colOff>
      <xdr:row>295</xdr:row>
      <xdr:rowOff>53340</xdr:rowOff>
    </xdr:to>
    <xdr:graphicFrame macro="">
      <xdr:nvGraphicFramePr>
        <xdr:cNvPr id="2914938" name="Diagram 29">
          <a:extLst>
            <a:ext uri="{FF2B5EF4-FFF2-40B4-BE49-F238E27FC236}">
              <a16:creationId xmlns:a16="http://schemas.microsoft.com/office/drawing/2014/main" id="{D3C0311D-0386-45AC-B6A6-D45E201AC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0</xdr:colOff>
      <xdr:row>281</xdr:row>
      <xdr:rowOff>0</xdr:rowOff>
    </xdr:from>
    <xdr:to>
      <xdr:col>28</xdr:col>
      <xdr:colOff>0</xdr:colOff>
      <xdr:row>295</xdr:row>
      <xdr:rowOff>53340</xdr:rowOff>
    </xdr:to>
    <xdr:graphicFrame macro="">
      <xdr:nvGraphicFramePr>
        <xdr:cNvPr id="2914939" name="Diagram 30">
          <a:extLst>
            <a:ext uri="{FF2B5EF4-FFF2-40B4-BE49-F238E27FC236}">
              <a16:creationId xmlns:a16="http://schemas.microsoft.com/office/drawing/2014/main" id="{77E3823F-301D-4B41-9BA0-C39751003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13</xdr:col>
      <xdr:colOff>0</xdr:colOff>
      <xdr:row>345</xdr:row>
      <xdr:rowOff>53340</xdr:rowOff>
    </xdr:to>
    <xdr:graphicFrame macro="">
      <xdr:nvGraphicFramePr>
        <xdr:cNvPr id="2914940" name="Diagram 31">
          <a:extLst>
            <a:ext uri="{FF2B5EF4-FFF2-40B4-BE49-F238E27FC236}">
              <a16:creationId xmlns:a16="http://schemas.microsoft.com/office/drawing/2014/main" id="{0E773275-7506-4F25-BD52-CBB9199C6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331</xdr:row>
      <xdr:rowOff>0</xdr:rowOff>
    </xdr:from>
    <xdr:to>
      <xdr:col>27</xdr:col>
      <xdr:colOff>0</xdr:colOff>
      <xdr:row>345</xdr:row>
      <xdr:rowOff>53340</xdr:rowOff>
    </xdr:to>
    <xdr:graphicFrame macro="">
      <xdr:nvGraphicFramePr>
        <xdr:cNvPr id="2914941" name="Diagram 32">
          <a:extLst>
            <a:ext uri="{FF2B5EF4-FFF2-40B4-BE49-F238E27FC236}">
              <a16:creationId xmlns:a16="http://schemas.microsoft.com/office/drawing/2014/main" id="{8E7F20F6-F161-4E83-AF2A-28CAE2AE5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13</xdr:col>
      <xdr:colOff>0</xdr:colOff>
      <xdr:row>395</xdr:row>
      <xdr:rowOff>53340</xdr:rowOff>
    </xdr:to>
    <xdr:graphicFrame macro="">
      <xdr:nvGraphicFramePr>
        <xdr:cNvPr id="2914942" name="Diagram 33">
          <a:extLst>
            <a:ext uri="{FF2B5EF4-FFF2-40B4-BE49-F238E27FC236}">
              <a16:creationId xmlns:a16="http://schemas.microsoft.com/office/drawing/2014/main" id="{EDFA26AE-8A98-4CD1-A749-5BFB6CDD9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0</xdr:colOff>
      <xdr:row>381</xdr:row>
      <xdr:rowOff>0</xdr:rowOff>
    </xdr:from>
    <xdr:to>
      <xdr:col>27</xdr:col>
      <xdr:colOff>0</xdr:colOff>
      <xdr:row>395</xdr:row>
      <xdr:rowOff>53340</xdr:rowOff>
    </xdr:to>
    <xdr:graphicFrame macro="">
      <xdr:nvGraphicFramePr>
        <xdr:cNvPr id="2914943" name="Diagram 34">
          <a:extLst>
            <a:ext uri="{FF2B5EF4-FFF2-40B4-BE49-F238E27FC236}">
              <a16:creationId xmlns:a16="http://schemas.microsoft.com/office/drawing/2014/main" id="{DD01CF53-C4B7-4312-8850-3B3AE907C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13</xdr:col>
      <xdr:colOff>99060</xdr:colOff>
      <xdr:row>26</xdr:row>
      <xdr:rowOff>144780</xdr:rowOff>
    </xdr:to>
    <xdr:graphicFrame macro="">
      <xdr:nvGraphicFramePr>
        <xdr:cNvPr id="2948704" name="Diagram 1">
          <a:extLst>
            <a:ext uri="{FF2B5EF4-FFF2-40B4-BE49-F238E27FC236}">
              <a16:creationId xmlns:a16="http://schemas.microsoft.com/office/drawing/2014/main" id="{50E1AD98-2FA6-4F90-823D-73306F84C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53340</xdr:rowOff>
    </xdr:from>
    <xdr:to>
      <xdr:col>27</xdr:col>
      <xdr:colOff>60960</xdr:colOff>
      <xdr:row>26</xdr:row>
      <xdr:rowOff>167640</xdr:rowOff>
    </xdr:to>
    <xdr:graphicFrame macro="">
      <xdr:nvGraphicFramePr>
        <xdr:cNvPr id="2948705" name="Diagram 2">
          <a:extLst>
            <a:ext uri="{FF2B5EF4-FFF2-40B4-BE49-F238E27FC236}">
              <a16:creationId xmlns:a16="http://schemas.microsoft.com/office/drawing/2014/main" id="{0CAD6021-67E3-40B7-8B38-97B91CF62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83820</xdr:rowOff>
    </xdr:from>
    <xdr:to>
      <xdr:col>13</xdr:col>
      <xdr:colOff>91440</xdr:colOff>
      <xdr:row>76</xdr:row>
      <xdr:rowOff>76200</xdr:rowOff>
    </xdr:to>
    <xdr:graphicFrame macro="">
      <xdr:nvGraphicFramePr>
        <xdr:cNvPr id="2948706" name="Diagram 3">
          <a:extLst>
            <a:ext uri="{FF2B5EF4-FFF2-40B4-BE49-F238E27FC236}">
              <a16:creationId xmlns:a16="http://schemas.microsoft.com/office/drawing/2014/main" id="{3E35CD30-7406-4AA1-BABE-4FF76BEBC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381000</xdr:colOff>
      <xdr:row>50</xdr:row>
      <xdr:rowOff>99060</xdr:rowOff>
    </xdr:from>
    <xdr:to>
      <xdr:col>27</xdr:col>
      <xdr:colOff>0</xdr:colOff>
      <xdr:row>76</xdr:row>
      <xdr:rowOff>76200</xdr:rowOff>
    </xdr:to>
    <xdr:graphicFrame macro="">
      <xdr:nvGraphicFramePr>
        <xdr:cNvPr id="2948707" name="Diagram 4">
          <a:extLst>
            <a:ext uri="{FF2B5EF4-FFF2-40B4-BE49-F238E27FC236}">
              <a16:creationId xmlns:a16="http://schemas.microsoft.com/office/drawing/2014/main" id="{F70A95A8-B1D0-44D6-B9FA-84D183E8A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99</xdr:row>
      <xdr:rowOff>99060</xdr:rowOff>
    </xdr:from>
    <xdr:to>
      <xdr:col>13</xdr:col>
      <xdr:colOff>60960</xdr:colOff>
      <xdr:row>126</xdr:row>
      <xdr:rowOff>38100</xdr:rowOff>
    </xdr:to>
    <xdr:graphicFrame macro="">
      <xdr:nvGraphicFramePr>
        <xdr:cNvPr id="2948708" name="Diagram 5">
          <a:extLst>
            <a:ext uri="{FF2B5EF4-FFF2-40B4-BE49-F238E27FC236}">
              <a16:creationId xmlns:a16="http://schemas.microsoft.com/office/drawing/2014/main" id="{C309570E-8C38-4540-9770-91CA532D3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403860</xdr:colOff>
      <xdr:row>99</xdr:row>
      <xdr:rowOff>99060</xdr:rowOff>
    </xdr:from>
    <xdr:to>
      <xdr:col>27</xdr:col>
      <xdr:colOff>22860</xdr:colOff>
      <xdr:row>126</xdr:row>
      <xdr:rowOff>38100</xdr:rowOff>
    </xdr:to>
    <xdr:graphicFrame macro="">
      <xdr:nvGraphicFramePr>
        <xdr:cNvPr id="2948709" name="Diagram 6">
          <a:extLst>
            <a:ext uri="{FF2B5EF4-FFF2-40B4-BE49-F238E27FC236}">
              <a16:creationId xmlns:a16="http://schemas.microsoft.com/office/drawing/2014/main" id="{68F63241-2E6E-461B-8359-F20DF6AC7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30480</xdr:colOff>
      <xdr:row>149</xdr:row>
      <xdr:rowOff>60960</xdr:rowOff>
    </xdr:from>
    <xdr:to>
      <xdr:col>13</xdr:col>
      <xdr:colOff>76200</xdr:colOff>
      <xdr:row>176</xdr:row>
      <xdr:rowOff>0</xdr:rowOff>
    </xdr:to>
    <xdr:graphicFrame macro="">
      <xdr:nvGraphicFramePr>
        <xdr:cNvPr id="2948710" name="Diagram 7">
          <a:extLst>
            <a:ext uri="{FF2B5EF4-FFF2-40B4-BE49-F238E27FC236}">
              <a16:creationId xmlns:a16="http://schemas.microsoft.com/office/drawing/2014/main" id="{E935D79D-1399-4AC5-AE64-0B7B6B9A9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7620</xdr:colOff>
      <xdr:row>149</xdr:row>
      <xdr:rowOff>30480</xdr:rowOff>
    </xdr:from>
    <xdr:to>
      <xdr:col>27</xdr:col>
      <xdr:colOff>30480</xdr:colOff>
      <xdr:row>175</xdr:row>
      <xdr:rowOff>144780</xdr:rowOff>
    </xdr:to>
    <xdr:graphicFrame macro="">
      <xdr:nvGraphicFramePr>
        <xdr:cNvPr id="2948711" name="Diagram 8">
          <a:extLst>
            <a:ext uri="{FF2B5EF4-FFF2-40B4-BE49-F238E27FC236}">
              <a16:creationId xmlns:a16="http://schemas.microsoft.com/office/drawing/2014/main" id="{A51D1AA6-D037-4324-AD9C-2A3B677EB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7620</xdr:colOff>
      <xdr:row>199</xdr:row>
      <xdr:rowOff>91440</xdr:rowOff>
    </xdr:from>
    <xdr:to>
      <xdr:col>13</xdr:col>
      <xdr:colOff>68580</xdr:colOff>
      <xdr:row>226</xdr:row>
      <xdr:rowOff>38100</xdr:rowOff>
    </xdr:to>
    <xdr:graphicFrame macro="">
      <xdr:nvGraphicFramePr>
        <xdr:cNvPr id="2948712" name="Diagram 9">
          <a:extLst>
            <a:ext uri="{FF2B5EF4-FFF2-40B4-BE49-F238E27FC236}">
              <a16:creationId xmlns:a16="http://schemas.microsoft.com/office/drawing/2014/main" id="{6BD926AB-41FB-4D19-88D3-5B83F9117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7620</xdr:colOff>
      <xdr:row>199</xdr:row>
      <xdr:rowOff>91440</xdr:rowOff>
    </xdr:from>
    <xdr:to>
      <xdr:col>27</xdr:col>
      <xdr:colOff>60960</xdr:colOff>
      <xdr:row>226</xdr:row>
      <xdr:rowOff>38100</xdr:rowOff>
    </xdr:to>
    <xdr:graphicFrame macro="">
      <xdr:nvGraphicFramePr>
        <xdr:cNvPr id="2948713" name="Diagram 10">
          <a:extLst>
            <a:ext uri="{FF2B5EF4-FFF2-40B4-BE49-F238E27FC236}">
              <a16:creationId xmlns:a16="http://schemas.microsoft.com/office/drawing/2014/main" id="{FACD95C8-5A2B-4585-852A-240945A8A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22860</xdr:colOff>
      <xdr:row>249</xdr:row>
      <xdr:rowOff>91440</xdr:rowOff>
    </xdr:from>
    <xdr:to>
      <xdr:col>13</xdr:col>
      <xdr:colOff>38100</xdr:colOff>
      <xdr:row>276</xdr:row>
      <xdr:rowOff>30480</xdr:rowOff>
    </xdr:to>
    <xdr:graphicFrame macro="">
      <xdr:nvGraphicFramePr>
        <xdr:cNvPr id="2948714" name="Diagram 11">
          <a:extLst>
            <a:ext uri="{FF2B5EF4-FFF2-40B4-BE49-F238E27FC236}">
              <a16:creationId xmlns:a16="http://schemas.microsoft.com/office/drawing/2014/main" id="{F76C082E-371F-4D29-95CC-2D4D13B57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7620</xdr:colOff>
      <xdr:row>249</xdr:row>
      <xdr:rowOff>83820</xdr:rowOff>
    </xdr:from>
    <xdr:to>
      <xdr:col>27</xdr:col>
      <xdr:colOff>30480</xdr:colOff>
      <xdr:row>276</xdr:row>
      <xdr:rowOff>15240</xdr:rowOff>
    </xdr:to>
    <xdr:graphicFrame macro="">
      <xdr:nvGraphicFramePr>
        <xdr:cNvPr id="2948715" name="Diagram 12">
          <a:extLst>
            <a:ext uri="{FF2B5EF4-FFF2-40B4-BE49-F238E27FC236}">
              <a16:creationId xmlns:a16="http://schemas.microsoft.com/office/drawing/2014/main" id="{82C5141E-77BF-4512-A2D4-AC45D5E32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7620</xdr:colOff>
      <xdr:row>299</xdr:row>
      <xdr:rowOff>99060</xdr:rowOff>
    </xdr:from>
    <xdr:to>
      <xdr:col>13</xdr:col>
      <xdr:colOff>60960</xdr:colOff>
      <xdr:row>326</xdr:row>
      <xdr:rowOff>38100</xdr:rowOff>
    </xdr:to>
    <xdr:graphicFrame macro="">
      <xdr:nvGraphicFramePr>
        <xdr:cNvPr id="2948716" name="Diagram 13">
          <a:extLst>
            <a:ext uri="{FF2B5EF4-FFF2-40B4-BE49-F238E27FC236}">
              <a16:creationId xmlns:a16="http://schemas.microsoft.com/office/drawing/2014/main" id="{833433D6-FAF5-4775-94E1-AFF863AF9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396240</xdr:colOff>
      <xdr:row>299</xdr:row>
      <xdr:rowOff>91440</xdr:rowOff>
    </xdr:from>
    <xdr:to>
      <xdr:col>27</xdr:col>
      <xdr:colOff>38100</xdr:colOff>
      <xdr:row>326</xdr:row>
      <xdr:rowOff>30480</xdr:rowOff>
    </xdr:to>
    <xdr:graphicFrame macro="">
      <xdr:nvGraphicFramePr>
        <xdr:cNvPr id="2948717" name="Diagram 14">
          <a:extLst>
            <a:ext uri="{FF2B5EF4-FFF2-40B4-BE49-F238E27FC236}">
              <a16:creationId xmlns:a16="http://schemas.microsoft.com/office/drawing/2014/main" id="{DB7C36BD-C511-4D61-BA78-19983E5EE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396240</xdr:colOff>
      <xdr:row>349</xdr:row>
      <xdr:rowOff>83820</xdr:rowOff>
    </xdr:from>
    <xdr:to>
      <xdr:col>13</xdr:col>
      <xdr:colOff>7620</xdr:colOff>
      <xdr:row>376</xdr:row>
      <xdr:rowOff>15240</xdr:rowOff>
    </xdr:to>
    <xdr:graphicFrame macro="">
      <xdr:nvGraphicFramePr>
        <xdr:cNvPr id="2948718" name="Diagram 15">
          <a:extLst>
            <a:ext uri="{FF2B5EF4-FFF2-40B4-BE49-F238E27FC236}">
              <a16:creationId xmlns:a16="http://schemas.microsoft.com/office/drawing/2014/main" id="{2AB73D62-3A92-4639-BE7E-0F206B202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381000</xdr:colOff>
      <xdr:row>349</xdr:row>
      <xdr:rowOff>83820</xdr:rowOff>
    </xdr:from>
    <xdr:to>
      <xdr:col>27</xdr:col>
      <xdr:colOff>0</xdr:colOff>
      <xdr:row>376</xdr:row>
      <xdr:rowOff>15240</xdr:rowOff>
    </xdr:to>
    <xdr:graphicFrame macro="">
      <xdr:nvGraphicFramePr>
        <xdr:cNvPr id="2948719" name="Diagram 16">
          <a:extLst>
            <a:ext uri="{FF2B5EF4-FFF2-40B4-BE49-F238E27FC236}">
              <a16:creationId xmlns:a16="http://schemas.microsoft.com/office/drawing/2014/main" id="{152DC2F8-464F-4BAD-A3DA-BC135D4B9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403860</xdr:colOff>
      <xdr:row>31</xdr:row>
      <xdr:rowOff>30480</xdr:rowOff>
    </xdr:from>
    <xdr:to>
      <xdr:col>12</xdr:col>
      <xdr:colOff>403860</xdr:colOff>
      <xdr:row>45</xdr:row>
      <xdr:rowOff>83820</xdr:rowOff>
    </xdr:to>
    <xdr:graphicFrame macro="">
      <xdr:nvGraphicFramePr>
        <xdr:cNvPr id="2948720" name="Diagram 17">
          <a:extLst>
            <a:ext uri="{FF2B5EF4-FFF2-40B4-BE49-F238E27FC236}">
              <a16:creationId xmlns:a16="http://schemas.microsoft.com/office/drawing/2014/main" id="{CF6EB991-F9F8-4B08-908F-0792946AD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7620</xdr:colOff>
      <xdr:row>31</xdr:row>
      <xdr:rowOff>60960</xdr:rowOff>
    </xdr:from>
    <xdr:to>
      <xdr:col>27</xdr:col>
      <xdr:colOff>7620</xdr:colOff>
      <xdr:row>45</xdr:row>
      <xdr:rowOff>106680</xdr:rowOff>
    </xdr:to>
    <xdr:graphicFrame macro="">
      <xdr:nvGraphicFramePr>
        <xdr:cNvPr id="2948721" name="Diagram 18">
          <a:extLst>
            <a:ext uri="{FF2B5EF4-FFF2-40B4-BE49-F238E27FC236}">
              <a16:creationId xmlns:a16="http://schemas.microsoft.com/office/drawing/2014/main" id="{2F5AA999-7BD6-403A-A5DA-9081A4E7E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403860</xdr:colOff>
      <xdr:row>80</xdr:row>
      <xdr:rowOff>7620</xdr:rowOff>
    </xdr:from>
    <xdr:to>
      <xdr:col>12</xdr:col>
      <xdr:colOff>403860</xdr:colOff>
      <xdr:row>94</xdr:row>
      <xdr:rowOff>68580</xdr:rowOff>
    </xdr:to>
    <xdr:graphicFrame macro="">
      <xdr:nvGraphicFramePr>
        <xdr:cNvPr id="2948722" name="Diagram 19">
          <a:extLst>
            <a:ext uri="{FF2B5EF4-FFF2-40B4-BE49-F238E27FC236}">
              <a16:creationId xmlns:a16="http://schemas.microsoft.com/office/drawing/2014/main" id="{8420C315-890C-41EE-B158-FD695BE9F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7620</xdr:colOff>
      <xdr:row>80</xdr:row>
      <xdr:rowOff>38100</xdr:rowOff>
    </xdr:from>
    <xdr:to>
      <xdr:col>27</xdr:col>
      <xdr:colOff>7620</xdr:colOff>
      <xdr:row>94</xdr:row>
      <xdr:rowOff>99060</xdr:rowOff>
    </xdr:to>
    <xdr:graphicFrame macro="">
      <xdr:nvGraphicFramePr>
        <xdr:cNvPr id="2948723" name="Diagram 20">
          <a:extLst>
            <a:ext uri="{FF2B5EF4-FFF2-40B4-BE49-F238E27FC236}">
              <a16:creationId xmlns:a16="http://schemas.microsoft.com/office/drawing/2014/main" id="{0FCE0949-3A13-4873-B383-CB3B4D881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13</xdr:col>
      <xdr:colOff>0</xdr:colOff>
      <xdr:row>145</xdr:row>
      <xdr:rowOff>60960</xdr:rowOff>
    </xdr:to>
    <xdr:graphicFrame macro="">
      <xdr:nvGraphicFramePr>
        <xdr:cNvPr id="2948724" name="Diagram 21">
          <a:extLst>
            <a:ext uri="{FF2B5EF4-FFF2-40B4-BE49-F238E27FC236}">
              <a16:creationId xmlns:a16="http://schemas.microsoft.com/office/drawing/2014/main" id="{735A75D4-C31C-4493-923C-28C81F183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0</xdr:colOff>
      <xdr:row>131</xdr:row>
      <xdr:rowOff>0</xdr:rowOff>
    </xdr:from>
    <xdr:to>
      <xdr:col>27</xdr:col>
      <xdr:colOff>0</xdr:colOff>
      <xdr:row>145</xdr:row>
      <xdr:rowOff>60960</xdr:rowOff>
    </xdr:to>
    <xdr:graphicFrame macro="">
      <xdr:nvGraphicFramePr>
        <xdr:cNvPr id="2948725" name="Diagram 22">
          <a:extLst>
            <a:ext uri="{FF2B5EF4-FFF2-40B4-BE49-F238E27FC236}">
              <a16:creationId xmlns:a16="http://schemas.microsoft.com/office/drawing/2014/main" id="{31E443EB-E0E9-4933-A242-3A72F2C29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13</xdr:col>
      <xdr:colOff>0</xdr:colOff>
      <xdr:row>195</xdr:row>
      <xdr:rowOff>53340</xdr:rowOff>
    </xdr:to>
    <xdr:graphicFrame macro="">
      <xdr:nvGraphicFramePr>
        <xdr:cNvPr id="2948726" name="Diagram 23">
          <a:extLst>
            <a:ext uri="{FF2B5EF4-FFF2-40B4-BE49-F238E27FC236}">
              <a16:creationId xmlns:a16="http://schemas.microsoft.com/office/drawing/2014/main" id="{A364DFAB-290D-4707-8C64-6A81C93D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0</xdr:colOff>
      <xdr:row>181</xdr:row>
      <xdr:rowOff>0</xdr:rowOff>
    </xdr:from>
    <xdr:to>
      <xdr:col>28</xdr:col>
      <xdr:colOff>0</xdr:colOff>
      <xdr:row>195</xdr:row>
      <xdr:rowOff>53340</xdr:rowOff>
    </xdr:to>
    <xdr:graphicFrame macro="">
      <xdr:nvGraphicFramePr>
        <xdr:cNvPr id="2948727" name="Diagram 24">
          <a:extLst>
            <a:ext uri="{FF2B5EF4-FFF2-40B4-BE49-F238E27FC236}">
              <a16:creationId xmlns:a16="http://schemas.microsoft.com/office/drawing/2014/main" id="{569966E2-4C28-4BA5-BBD9-C34723613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13</xdr:col>
      <xdr:colOff>0</xdr:colOff>
      <xdr:row>245</xdr:row>
      <xdr:rowOff>60960</xdr:rowOff>
    </xdr:to>
    <xdr:graphicFrame macro="">
      <xdr:nvGraphicFramePr>
        <xdr:cNvPr id="2948728" name="Diagram 25">
          <a:extLst>
            <a:ext uri="{FF2B5EF4-FFF2-40B4-BE49-F238E27FC236}">
              <a16:creationId xmlns:a16="http://schemas.microsoft.com/office/drawing/2014/main" id="{4BD50E5F-FE81-46E2-856F-D194F06D8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0</xdr:colOff>
      <xdr:row>231</xdr:row>
      <xdr:rowOff>0</xdr:rowOff>
    </xdr:from>
    <xdr:to>
      <xdr:col>27</xdr:col>
      <xdr:colOff>0</xdr:colOff>
      <xdr:row>245</xdr:row>
      <xdr:rowOff>60960</xdr:rowOff>
    </xdr:to>
    <xdr:graphicFrame macro="">
      <xdr:nvGraphicFramePr>
        <xdr:cNvPr id="2948729" name="Diagram 26">
          <a:extLst>
            <a:ext uri="{FF2B5EF4-FFF2-40B4-BE49-F238E27FC236}">
              <a16:creationId xmlns:a16="http://schemas.microsoft.com/office/drawing/2014/main" id="{025157AF-8D76-4C81-8674-AE284AE23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281</xdr:row>
      <xdr:rowOff>0</xdr:rowOff>
    </xdr:from>
    <xdr:to>
      <xdr:col>13</xdr:col>
      <xdr:colOff>0</xdr:colOff>
      <xdr:row>295</xdr:row>
      <xdr:rowOff>53340</xdr:rowOff>
    </xdr:to>
    <xdr:graphicFrame macro="">
      <xdr:nvGraphicFramePr>
        <xdr:cNvPr id="2948730" name="Diagram 27">
          <a:extLst>
            <a:ext uri="{FF2B5EF4-FFF2-40B4-BE49-F238E27FC236}">
              <a16:creationId xmlns:a16="http://schemas.microsoft.com/office/drawing/2014/main" id="{B61ADF40-523F-4A24-B0D4-9D1285ABE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0</xdr:colOff>
      <xdr:row>281</xdr:row>
      <xdr:rowOff>0</xdr:rowOff>
    </xdr:from>
    <xdr:to>
      <xdr:col>28</xdr:col>
      <xdr:colOff>0</xdr:colOff>
      <xdr:row>295</xdr:row>
      <xdr:rowOff>53340</xdr:rowOff>
    </xdr:to>
    <xdr:graphicFrame macro="">
      <xdr:nvGraphicFramePr>
        <xdr:cNvPr id="2948731" name="Diagram 28">
          <a:extLst>
            <a:ext uri="{FF2B5EF4-FFF2-40B4-BE49-F238E27FC236}">
              <a16:creationId xmlns:a16="http://schemas.microsoft.com/office/drawing/2014/main" id="{D23F8F09-0E6B-43EB-8B9E-213D286C0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13</xdr:col>
      <xdr:colOff>0</xdr:colOff>
      <xdr:row>345</xdr:row>
      <xdr:rowOff>53340</xdr:rowOff>
    </xdr:to>
    <xdr:graphicFrame macro="">
      <xdr:nvGraphicFramePr>
        <xdr:cNvPr id="2948732" name="Diagram 29">
          <a:extLst>
            <a:ext uri="{FF2B5EF4-FFF2-40B4-BE49-F238E27FC236}">
              <a16:creationId xmlns:a16="http://schemas.microsoft.com/office/drawing/2014/main" id="{67D21EDE-6FCA-4901-820E-976A03CC1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331</xdr:row>
      <xdr:rowOff>0</xdr:rowOff>
    </xdr:from>
    <xdr:to>
      <xdr:col>27</xdr:col>
      <xdr:colOff>0</xdr:colOff>
      <xdr:row>345</xdr:row>
      <xdr:rowOff>53340</xdr:rowOff>
    </xdr:to>
    <xdr:graphicFrame macro="">
      <xdr:nvGraphicFramePr>
        <xdr:cNvPr id="2948733" name="Diagram 30">
          <a:extLst>
            <a:ext uri="{FF2B5EF4-FFF2-40B4-BE49-F238E27FC236}">
              <a16:creationId xmlns:a16="http://schemas.microsoft.com/office/drawing/2014/main" id="{8E488CC9-FF09-4C14-9080-962A1DD03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13</xdr:col>
      <xdr:colOff>0</xdr:colOff>
      <xdr:row>395</xdr:row>
      <xdr:rowOff>53340</xdr:rowOff>
    </xdr:to>
    <xdr:graphicFrame macro="">
      <xdr:nvGraphicFramePr>
        <xdr:cNvPr id="2948734" name="Diagram 31">
          <a:extLst>
            <a:ext uri="{FF2B5EF4-FFF2-40B4-BE49-F238E27FC236}">
              <a16:creationId xmlns:a16="http://schemas.microsoft.com/office/drawing/2014/main" id="{900E64B1-89BC-4F14-94B8-17543CED6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0</xdr:colOff>
      <xdr:row>381</xdr:row>
      <xdr:rowOff>0</xdr:rowOff>
    </xdr:from>
    <xdr:to>
      <xdr:col>27</xdr:col>
      <xdr:colOff>0</xdr:colOff>
      <xdr:row>395</xdr:row>
      <xdr:rowOff>53340</xdr:rowOff>
    </xdr:to>
    <xdr:graphicFrame macro="">
      <xdr:nvGraphicFramePr>
        <xdr:cNvPr id="2948735" name="Diagram 32">
          <a:extLst>
            <a:ext uri="{FF2B5EF4-FFF2-40B4-BE49-F238E27FC236}">
              <a16:creationId xmlns:a16="http://schemas.microsoft.com/office/drawing/2014/main" id="{2E3677F1-8AF4-4AF0-987C-77FE27F12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7"/>
  <sheetViews>
    <sheetView showGridLines="0" zoomScaleNormal="100" workbookViewId="0">
      <selection activeCell="A6" sqref="A6"/>
    </sheetView>
  </sheetViews>
  <sheetFormatPr defaultColWidth="9.140625" defaultRowHeight="12" x14ac:dyDescent="0.2"/>
  <cols>
    <col min="1" max="1" width="13.42578125" style="226" customWidth="1"/>
    <col min="2" max="2" width="17.5703125" style="226" customWidth="1"/>
    <col min="3" max="3" width="6.140625" style="216" customWidth="1"/>
    <col min="4" max="4" width="6.140625" style="227" customWidth="1"/>
    <col min="5" max="5" width="4.140625" style="228" customWidth="1"/>
    <col min="6" max="64" width="2.5703125" style="227" customWidth="1"/>
    <col min="65" max="73" width="2.5703125" style="214" customWidth="1"/>
    <col min="74" max="78" width="9.140625" style="216" customWidth="1"/>
    <col min="79" max="79" width="12.85546875" style="216" customWidth="1"/>
    <col min="80" max="81" width="9.140625" style="216" customWidth="1"/>
    <col min="82" max="16384" width="9.140625" style="216"/>
  </cols>
  <sheetData>
    <row r="1" spans="1:81" ht="12.75" x14ac:dyDescent="0.2">
      <c r="A1" s="209" t="s">
        <v>306</v>
      </c>
      <c r="B1" s="210"/>
      <c r="C1" s="211"/>
      <c r="D1" s="212"/>
      <c r="E1" s="213"/>
      <c r="F1" s="214"/>
      <c r="G1" s="214"/>
      <c r="H1" s="214"/>
      <c r="I1" s="215" t="s">
        <v>212</v>
      </c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3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</row>
    <row r="2" spans="1:81" hidden="1" x14ac:dyDescent="0.2">
      <c r="A2" s="217" t="s">
        <v>213</v>
      </c>
      <c r="B2" s="210"/>
      <c r="C2" s="211"/>
      <c r="D2" s="218"/>
      <c r="E2" s="213"/>
      <c r="F2" s="214"/>
      <c r="G2" s="214"/>
      <c r="H2" s="214"/>
      <c r="I2" s="214"/>
      <c r="J2" s="214"/>
      <c r="K2" s="214"/>
      <c r="L2" s="214"/>
      <c r="M2" s="214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4" t="s">
        <v>6</v>
      </c>
      <c r="AE2" s="214" t="s">
        <v>29</v>
      </c>
      <c r="AF2" s="214" t="s">
        <v>5</v>
      </c>
      <c r="AG2" s="214" t="s">
        <v>30</v>
      </c>
      <c r="AH2" s="214" t="s">
        <v>4</v>
      </c>
      <c r="AI2" s="214" t="s">
        <v>214</v>
      </c>
      <c r="AJ2" s="214"/>
      <c r="AK2" s="214" t="s">
        <v>295</v>
      </c>
      <c r="AL2" s="213" t="s">
        <v>308</v>
      </c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</row>
    <row r="3" spans="1:81" ht="48.75" hidden="1" x14ac:dyDescent="0.2">
      <c r="A3" s="217" t="s">
        <v>309</v>
      </c>
      <c r="B3" s="210"/>
      <c r="C3" s="211"/>
      <c r="D3" s="218"/>
      <c r="E3" s="213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W3" s="221" t="s">
        <v>43</v>
      </c>
      <c r="BX3" s="222" t="s">
        <v>4</v>
      </c>
      <c r="BY3" s="222" t="s">
        <v>5</v>
      </c>
      <c r="BZ3" s="222" t="s">
        <v>6</v>
      </c>
      <c r="CA3" s="222" t="s">
        <v>218</v>
      </c>
      <c r="CB3" s="222" t="s">
        <v>219</v>
      </c>
      <c r="CC3" s="222" t="s">
        <v>220</v>
      </c>
    </row>
    <row r="4" spans="1:81" s="223" customFormat="1" ht="95.25" hidden="1" x14ac:dyDescent="0.2">
      <c r="A4" s="224" t="s">
        <v>215</v>
      </c>
      <c r="B4" s="224" t="s">
        <v>303</v>
      </c>
      <c r="C4" s="220" t="s">
        <v>216</v>
      </c>
      <c r="D4" s="220" t="s">
        <v>217</v>
      </c>
      <c r="E4" s="266" t="str">
        <f>CONCATENATE($AL$2,'Fy2 förmågor alla nivåer'!E4)</f>
        <v>e1_1</v>
      </c>
      <c r="F4" s="266" t="str">
        <f>CONCATENATE($AL$2,'Fy2 förmågor alla nivåer'!F4)</f>
        <v>e1_2</v>
      </c>
      <c r="G4" s="266" t="str">
        <f>CONCATENATE($AL$2,'Fy2 förmågor alla nivåer'!G4)</f>
        <v>e1_3</v>
      </c>
      <c r="H4" s="266" t="str">
        <f>CONCATENATE($AL$2,'Fy2 förmågor alla nivåer'!H4)</f>
        <v>e1_4</v>
      </c>
      <c r="I4" s="266" t="str">
        <f>CONCATENATE($AL$2,'Fy2 förmågor alla nivåer'!I4)</f>
        <v>e1_5</v>
      </c>
      <c r="J4" s="266" t="str">
        <f>CONCATENATE($AL$2,'Fy2 förmågor alla nivåer'!J4)</f>
        <v>e1_6</v>
      </c>
      <c r="K4" s="266" t="str">
        <f>CONCATENATE($AL$2,'Fy2 förmågor alla nivåer'!K4)</f>
        <v>e1_7</v>
      </c>
      <c r="L4" s="266" t="str">
        <f>CONCATENATE($AL$2,'Fy2 förmågor alla nivåer'!L4)</f>
        <v>e1_8</v>
      </c>
      <c r="M4" s="266" t="str">
        <f>CONCATENATE($AL$2,'Fy2 förmågor alla nivåer'!M4)</f>
        <v>e1_9</v>
      </c>
      <c r="N4" s="266" t="str">
        <f>CONCATENATE($AK$2,'Fy2 förmågor alla nivåer'!N4)</f>
        <v>u1_1</v>
      </c>
      <c r="O4" s="266" t="str">
        <f>CONCATENATE($AK$2,'Fy2 förmågor alla nivåer'!O4)</f>
        <v>u2_1</v>
      </c>
      <c r="P4" s="266" t="str">
        <f>CONCATENATE($AK$2,'Fy2 förmågor alla nivåer'!P4)</f>
        <v>u3_1</v>
      </c>
      <c r="Q4" s="266" t="str">
        <f>CONCATENATE($AK$2,'Fy2 förmågor alla nivåer'!Q4)</f>
        <v>u4_1</v>
      </c>
      <c r="R4" s="266" t="str">
        <f>CONCATENATE($AK$2,'Fy2 förmågor alla nivåer'!R4)</f>
        <v>u4_2</v>
      </c>
      <c r="S4" s="266" t="str">
        <f>CONCATENATE($AK$2,'Fy2 förmågor alla nivåer'!S4)</f>
        <v>u5_1</v>
      </c>
      <c r="T4" s="266" t="str">
        <f>CONCATENATE($AK$2,'Fy2 förmågor alla nivåer'!T4)</f>
        <v>u5_2</v>
      </c>
      <c r="U4" s="266" t="str">
        <f>CONCATENATE($AK$2,'Fy2 förmågor alla nivåer'!U4)</f>
        <v>u6_1</v>
      </c>
      <c r="V4" s="266" t="str">
        <f>CONCATENATE($AK$2,'Fy2 förmågor alla nivåer'!V4)</f>
        <v>u7_1</v>
      </c>
      <c r="W4" s="266" t="str">
        <f>CONCATENATE($AK$2,'Fy2 förmågor alla nivåer'!W4)</f>
        <v>u7_2</v>
      </c>
      <c r="X4" s="266" t="str">
        <f>CONCATENATE($AK$2,'Fy2 förmågor alla nivåer'!X4)</f>
        <v>u7_3</v>
      </c>
      <c r="Y4" s="266" t="str">
        <f>CONCATENATE($AK$2,'Fy2 förmågor alla nivåer'!Y4)</f>
        <v>u8_1</v>
      </c>
      <c r="Z4" s="266" t="str">
        <f>CONCATENATE($AK$2,'Fy2 förmågor alla nivåer'!Z4)</f>
        <v>u9a_1</v>
      </c>
      <c r="AA4" s="266" t="str">
        <f>CONCATENATE($AK$2,'Fy2 förmågor alla nivåer'!AA4)</f>
        <v>u9a_2</v>
      </c>
      <c r="AB4" s="266" t="str">
        <f>CONCATENATE($AK$2,'Fy2 förmågor alla nivåer'!AB4)</f>
        <v>u9b_1</v>
      </c>
      <c r="AC4" s="266" t="str">
        <f>CONCATENATE($AK$2,'Fy2 förmågor alla nivåer'!AC4)</f>
        <v>u9b_2</v>
      </c>
      <c r="AD4" s="266" t="str">
        <f>CONCATENATE($AK$2,'Fy2 förmågor alla nivåer'!AD4)</f>
        <v>u10_1</v>
      </c>
      <c r="AE4" s="266" t="str">
        <f>CONCATENATE($AK$2,'Fy2 förmågor alla nivåer'!AE4)</f>
        <v>u10_2</v>
      </c>
      <c r="AF4" s="266" t="str">
        <f>CONCATENATE($AK$2,'Fy2 förmågor alla nivåer'!AF4)</f>
        <v>u10_3</v>
      </c>
      <c r="AG4" s="266" t="str">
        <f>CONCATENATE($AK$2,'Fy2 förmågor alla nivåer'!AG4)</f>
        <v>u11_1</v>
      </c>
      <c r="AH4" s="266" t="str">
        <f>CONCATENATE($AK$2,'Fy2 förmågor alla nivåer'!AH4)</f>
        <v>u11_2</v>
      </c>
      <c r="AI4" s="266" t="str">
        <f>CONCATENATE($AK$2,'Fy2 förmågor alla nivåer'!AI4)</f>
        <v>u12_1</v>
      </c>
      <c r="AJ4" s="266" t="str">
        <f>CONCATENATE($AK$2,'Fy2 förmågor alla nivåer'!AJ4)</f>
        <v>u12_2</v>
      </c>
      <c r="AK4" s="266" t="str">
        <f>CONCATENATE($AK$2,'Fy2 förmågor alla nivåer'!AK4)</f>
        <v>u12_3</v>
      </c>
      <c r="AL4" s="266" t="str">
        <f>CONCATENATE($AK$2,'Fy2 förmågor alla nivåer'!AL4)</f>
        <v>u13_1</v>
      </c>
      <c r="AM4" s="266" t="str">
        <f>CONCATENATE($AK$2,'Fy2 förmågor alla nivåer'!AM4)</f>
        <v>u13_2</v>
      </c>
      <c r="AN4" s="266" t="str">
        <f>CONCATENATE($AK$2,'Fy2 förmågor alla nivåer'!AN4)</f>
        <v>u13_3</v>
      </c>
      <c r="AO4" s="266" t="str">
        <f>CONCATENATE($AK$2,'Fy2 förmågor alla nivåer'!AO4)</f>
        <v>u13_4</v>
      </c>
      <c r="AP4" s="266" t="str">
        <f>CONCATENATE($AK$2,'Fy2 förmågor alla nivåer'!AP4)</f>
        <v>u13_5</v>
      </c>
      <c r="AQ4" s="266" t="str">
        <f>CONCATENATE($AK$2,'Fy2 förmågor alla nivåer'!AQ4)</f>
        <v>u13_6</v>
      </c>
      <c r="AR4" s="266" t="str">
        <f>CONCATENATE($AK$2,'Fy2 förmågor alla nivåer'!AR4)</f>
        <v>u13_7</v>
      </c>
      <c r="AS4" s="266" t="str">
        <f>CONCATENATE($AK$2,'Fy2 förmågor alla nivåer'!AS4)</f>
        <v>u13_8</v>
      </c>
      <c r="AT4" s="266" t="str">
        <f>CONCATENATE($AK$2,'Fy2 förmågor alla nivåer'!AT4)</f>
        <v>u14a_1</v>
      </c>
      <c r="AU4" s="266" t="str">
        <f>CONCATENATE($AK$2,'Fy2 förmågor alla nivåer'!AU4)</f>
        <v>u14b_1</v>
      </c>
      <c r="AV4" s="266" t="str">
        <f>CONCATENATE($AK$2,'Fy2 förmågor alla nivåer'!AV4)</f>
        <v>u14b_2</v>
      </c>
      <c r="AW4" s="266" t="str">
        <f>CONCATENATE($AK$2,'Fy2 förmågor alla nivåer'!AW4)</f>
        <v>u14c_1</v>
      </c>
      <c r="AX4" s="266" t="str">
        <f>CONCATENATE($AK$2,'Fy2 förmågor alla nivåer'!AX4)</f>
        <v>u15_1</v>
      </c>
      <c r="AY4" s="266" t="str">
        <f>CONCATENATE($AK$2,'Fy2 förmågor alla nivåer'!AY4)</f>
        <v>u15_2</v>
      </c>
      <c r="AZ4" s="266" t="str">
        <f>CONCATENATE($AK$2,'Fy2 förmågor alla nivåer'!AZ4)</f>
        <v>u15_3</v>
      </c>
      <c r="BA4" s="266" t="str">
        <f>CONCATENATE($AK$2,'Fy2 förmågor alla nivåer'!BA4)</f>
        <v>u16a_1</v>
      </c>
      <c r="BB4" s="266" t="str">
        <f>CONCATENATE($AK$2,'Fy2 förmågor alla nivåer'!BB4)</f>
        <v>u16b_1</v>
      </c>
      <c r="BC4" s="266" t="str">
        <f>CONCATENATE($AK$2,'Fy2 förmågor alla nivåer'!BC4)</f>
        <v>u16b_2</v>
      </c>
      <c r="BD4" s="266" t="str">
        <f>CONCATENATE($AK$2,'Fy2 förmågor alla nivåer'!BD4)</f>
        <v>u16c_1</v>
      </c>
      <c r="BE4" s="266" t="str">
        <f>CONCATENATE($AK$2,'Fy2 förmågor alla nivåer'!BE4)</f>
        <v>u16c_2</v>
      </c>
      <c r="BF4" s="266" t="str">
        <f>CONCATENATE($AK$2,'Fy2 förmågor alla nivåer'!BF4)</f>
        <v>u16c_3</v>
      </c>
      <c r="BG4" s="266" t="str">
        <f>CONCATENATE($AK$2,'Fy2 förmågor alla nivåer'!BG4)</f>
        <v>u17_1</v>
      </c>
      <c r="BH4" s="266" t="str">
        <f>CONCATENATE($AK$2,'Fy2 förmågor alla nivåer'!BH4)</f>
        <v>u17_2</v>
      </c>
      <c r="BI4" s="266" t="str">
        <f>CONCATENATE($AK$2,'Fy2 förmågor alla nivåer'!BI4)</f>
        <v>u17_3</v>
      </c>
      <c r="BJ4" s="266" t="str">
        <f>CONCATENATE($AK$2,'Fy2 förmågor alla nivåer'!BJ4)</f>
        <v>u18a_1</v>
      </c>
      <c r="BK4" s="266" t="str">
        <f>CONCATENATE($AK$2,'Fy2 förmågor alla nivåer'!BK4)</f>
        <v>u18b_1</v>
      </c>
      <c r="BL4" s="266" t="str">
        <f>CONCATENATE($AK$2,'Fy2 förmågor alla nivåer'!BL4)</f>
        <v>u18b_2</v>
      </c>
      <c r="BM4" s="267" t="str">
        <f>CONCATENATE('Fy2 förmågor alla nivåer'!CK4)</f>
        <v>Kursbetyg</v>
      </c>
      <c r="BN4" s="267" t="str">
        <f>CONCATENATE('Fy2 förmågor alla nivåer'!CN4)</f>
        <v>Deltagit</v>
      </c>
      <c r="BO4" s="267" t="str">
        <f>CONCATENATE('Fy2 förmågor alla nivåer'!CO1)</f>
        <v>Experimentell uppgift</v>
      </c>
      <c r="BP4" s="267" t="str">
        <f>CONCATENATE('Fy2 förmågor alla nivåer'!CQ2)</f>
        <v>∑Tot</v>
      </c>
      <c r="BQ4" s="267" t="str">
        <f>CONCATENATE('Fy2 förmågor alla nivåer'!CR2)</f>
        <v>∑ E</v>
      </c>
      <c r="BR4" s="267" t="str">
        <f>CONCATENATE('Fy2 förmågor alla nivåer'!CS2)</f>
        <v>∑ C</v>
      </c>
      <c r="BS4" s="267" t="str">
        <f>CONCATENATE('Fy2 förmågor alla nivåer'!CT2)</f>
        <v>∑ A</v>
      </c>
      <c r="BT4" s="267" t="s">
        <v>305</v>
      </c>
      <c r="BU4" s="267" t="str">
        <f>CONCATENATE('Fy2 förmågor alla nivåer'!CV11)</f>
        <v>Provbetyg</v>
      </c>
    </row>
    <row r="5" spans="1:81" s="225" customFormat="1" ht="52.5" x14ac:dyDescent="0.25">
      <c r="A5" s="297" t="s">
        <v>215</v>
      </c>
      <c r="B5" s="297" t="s">
        <v>304</v>
      </c>
      <c r="C5" s="295" t="s">
        <v>216</v>
      </c>
      <c r="D5" s="295" t="s">
        <v>221</v>
      </c>
      <c r="E5" s="298" t="s">
        <v>310</v>
      </c>
      <c r="F5" s="298" t="s">
        <v>311</v>
      </c>
      <c r="G5" s="298" t="s">
        <v>312</v>
      </c>
      <c r="H5" s="298" t="s">
        <v>313</v>
      </c>
      <c r="I5" s="298" t="s">
        <v>314</v>
      </c>
      <c r="J5" s="298" t="s">
        <v>315</v>
      </c>
      <c r="K5" s="298" t="s">
        <v>316</v>
      </c>
      <c r="L5" s="298" t="s">
        <v>317</v>
      </c>
      <c r="M5" s="298" t="s">
        <v>318</v>
      </c>
      <c r="N5" s="298" t="s">
        <v>319</v>
      </c>
      <c r="O5" s="298" t="s">
        <v>320</v>
      </c>
      <c r="P5" s="298" t="s">
        <v>321</v>
      </c>
      <c r="Q5" s="298" t="s">
        <v>322</v>
      </c>
      <c r="R5" s="298" t="s">
        <v>323</v>
      </c>
      <c r="S5" s="298" t="s">
        <v>324</v>
      </c>
      <c r="T5" s="298" t="s">
        <v>325</v>
      </c>
      <c r="U5" s="298" t="s">
        <v>326</v>
      </c>
      <c r="V5" s="298" t="s">
        <v>327</v>
      </c>
      <c r="W5" s="298" t="s">
        <v>328</v>
      </c>
      <c r="X5" s="298" t="s">
        <v>329</v>
      </c>
      <c r="Y5" s="298" t="s">
        <v>330</v>
      </c>
      <c r="Z5" s="298" t="s">
        <v>331</v>
      </c>
      <c r="AA5" s="298" t="s">
        <v>332</v>
      </c>
      <c r="AB5" s="298" t="s">
        <v>333</v>
      </c>
      <c r="AC5" s="298" t="s">
        <v>334</v>
      </c>
      <c r="AD5" s="298" t="s">
        <v>335</v>
      </c>
      <c r="AE5" s="298" t="s">
        <v>336</v>
      </c>
      <c r="AF5" s="298" t="s">
        <v>337</v>
      </c>
      <c r="AG5" s="298" t="s">
        <v>338</v>
      </c>
      <c r="AH5" s="298" t="s">
        <v>339</v>
      </c>
      <c r="AI5" s="298" t="s">
        <v>340</v>
      </c>
      <c r="AJ5" s="298" t="s">
        <v>341</v>
      </c>
      <c r="AK5" s="298" t="s">
        <v>342</v>
      </c>
      <c r="AL5" s="298" t="s">
        <v>343</v>
      </c>
      <c r="AM5" s="298" t="s">
        <v>344</v>
      </c>
      <c r="AN5" s="298" t="s">
        <v>345</v>
      </c>
      <c r="AO5" s="298" t="s">
        <v>346</v>
      </c>
      <c r="AP5" s="298" t="s">
        <v>347</v>
      </c>
      <c r="AQ5" s="298" t="s">
        <v>348</v>
      </c>
      <c r="AR5" s="298" t="s">
        <v>349</v>
      </c>
      <c r="AS5" s="298" t="s">
        <v>350</v>
      </c>
      <c r="AT5" s="298" t="s">
        <v>351</v>
      </c>
      <c r="AU5" s="298" t="s">
        <v>352</v>
      </c>
      <c r="AV5" s="298" t="s">
        <v>353</v>
      </c>
      <c r="AW5" s="298" t="s">
        <v>354</v>
      </c>
      <c r="AX5" s="298" t="s">
        <v>355</v>
      </c>
      <c r="AY5" s="298" t="s">
        <v>356</v>
      </c>
      <c r="AZ5" s="298" t="s">
        <v>357</v>
      </c>
      <c r="BA5" s="298" t="s">
        <v>358</v>
      </c>
      <c r="BB5" s="298" t="s">
        <v>359</v>
      </c>
      <c r="BC5" s="298" t="s">
        <v>360</v>
      </c>
      <c r="BD5" s="298" t="s">
        <v>361</v>
      </c>
      <c r="BE5" s="298" t="s">
        <v>362</v>
      </c>
      <c r="BF5" s="298" t="s">
        <v>363</v>
      </c>
      <c r="BG5" s="298" t="s">
        <v>364</v>
      </c>
      <c r="BH5" s="298" t="s">
        <v>365</v>
      </c>
      <c r="BI5" s="298" t="s">
        <v>366</v>
      </c>
      <c r="BJ5" s="298" t="s">
        <v>367</v>
      </c>
      <c r="BK5" s="298" t="s">
        <v>368</v>
      </c>
      <c r="BL5" s="298" t="s">
        <v>369</v>
      </c>
      <c r="BM5" s="299" t="s">
        <v>165</v>
      </c>
      <c r="BN5" s="299" t="s">
        <v>166</v>
      </c>
      <c r="BO5" s="299" t="s">
        <v>370</v>
      </c>
      <c r="BP5" s="299" t="s">
        <v>43</v>
      </c>
      <c r="BQ5" s="299" t="s">
        <v>371</v>
      </c>
      <c r="BR5" s="299" t="s">
        <v>372</v>
      </c>
      <c r="BS5" s="299" t="s">
        <v>373</v>
      </c>
      <c r="BT5" s="299" t="s">
        <v>374</v>
      </c>
      <c r="BU5" s="296" t="s">
        <v>222</v>
      </c>
    </row>
    <row r="6" spans="1:81" ht="15" x14ac:dyDescent="0.25">
      <c r="A6" s="268" t="str">
        <f>CONCATENATE('Fy2 förmågor alla nivåer'!CL12)</f>
        <v/>
      </c>
      <c r="B6" s="268" t="str">
        <f>CONCATENATE('Fy2 förmågor alla nivåer'!A12)</f>
        <v/>
      </c>
      <c r="C6" s="268" t="str">
        <f>CONCATENATE('Fy2 förmågor alla nivåer'!B12)</f>
        <v/>
      </c>
      <c r="D6" s="268" t="str">
        <f>CONCATENATE('Fy2 förmågor alla nivåer'!D12)</f>
        <v/>
      </c>
      <c r="E6" s="268" t="str">
        <f>CONCATENATE('Fy2 förmågor alla nivåer'!E12)</f>
        <v/>
      </c>
      <c r="F6" s="268" t="str">
        <f>CONCATENATE('Fy2 förmågor alla nivåer'!F12)</f>
        <v/>
      </c>
      <c r="G6" s="268" t="str">
        <f>CONCATENATE('Fy2 förmågor alla nivåer'!G12)</f>
        <v/>
      </c>
      <c r="H6" s="268" t="str">
        <f>CONCATENATE('Fy2 förmågor alla nivåer'!H12)</f>
        <v/>
      </c>
      <c r="I6" s="268" t="str">
        <f>CONCATENATE('Fy2 förmågor alla nivåer'!I12)</f>
        <v/>
      </c>
      <c r="J6" s="268" t="str">
        <f>CONCATENATE('Fy2 förmågor alla nivåer'!J12)</f>
        <v/>
      </c>
      <c r="K6" s="268" t="str">
        <f>CONCATENATE('Fy2 förmågor alla nivåer'!K12)</f>
        <v/>
      </c>
      <c r="L6" s="268" t="str">
        <f>CONCATENATE('Fy2 förmågor alla nivåer'!L12)</f>
        <v/>
      </c>
      <c r="M6" s="268" t="str">
        <f>CONCATENATE('Fy2 förmågor alla nivåer'!M12)</f>
        <v/>
      </c>
      <c r="N6" s="268" t="str">
        <f>CONCATENATE('Fy2 förmågor alla nivåer'!N12)</f>
        <v/>
      </c>
      <c r="O6" s="268" t="str">
        <f>CONCATENATE('Fy2 förmågor alla nivåer'!O12)</f>
        <v/>
      </c>
      <c r="P6" s="268" t="str">
        <f>CONCATENATE('Fy2 förmågor alla nivåer'!P12)</f>
        <v/>
      </c>
      <c r="Q6" s="268" t="str">
        <f>CONCATENATE('Fy2 förmågor alla nivåer'!Q12)</f>
        <v/>
      </c>
      <c r="R6" s="268" t="str">
        <f>CONCATENATE('Fy2 förmågor alla nivåer'!R12)</f>
        <v/>
      </c>
      <c r="S6" s="268" t="str">
        <f>CONCATENATE('Fy2 förmågor alla nivåer'!S12)</f>
        <v/>
      </c>
      <c r="T6" s="268" t="str">
        <f>CONCATENATE('Fy2 förmågor alla nivåer'!T12)</f>
        <v/>
      </c>
      <c r="U6" s="268" t="str">
        <f>CONCATENATE('Fy2 förmågor alla nivåer'!U12)</f>
        <v/>
      </c>
      <c r="V6" s="268" t="str">
        <f>CONCATENATE('Fy2 förmågor alla nivåer'!V12)</f>
        <v/>
      </c>
      <c r="W6" s="268" t="str">
        <f>CONCATENATE('Fy2 förmågor alla nivåer'!W12)</f>
        <v/>
      </c>
      <c r="X6" s="268" t="str">
        <f>CONCATENATE('Fy2 förmågor alla nivåer'!X12)</f>
        <v/>
      </c>
      <c r="Y6" s="268" t="str">
        <f>CONCATENATE('Fy2 förmågor alla nivåer'!Y12)</f>
        <v/>
      </c>
      <c r="Z6" s="268" t="str">
        <f>CONCATENATE('Fy2 förmågor alla nivåer'!Z12)</f>
        <v/>
      </c>
      <c r="AA6" s="268" t="str">
        <f>CONCATENATE('Fy2 förmågor alla nivåer'!AA12)</f>
        <v/>
      </c>
      <c r="AB6" s="268" t="str">
        <f>CONCATENATE('Fy2 förmågor alla nivåer'!AB12)</f>
        <v/>
      </c>
      <c r="AC6" s="268" t="str">
        <f>CONCATENATE('Fy2 förmågor alla nivåer'!AC12)</f>
        <v/>
      </c>
      <c r="AD6" s="268" t="str">
        <f>CONCATENATE('Fy2 förmågor alla nivåer'!AD12)</f>
        <v/>
      </c>
      <c r="AE6" s="268" t="str">
        <f>CONCATENATE('Fy2 förmågor alla nivåer'!AE12)</f>
        <v/>
      </c>
      <c r="AF6" s="268" t="str">
        <f>CONCATENATE('Fy2 förmågor alla nivåer'!AF12)</f>
        <v/>
      </c>
      <c r="AG6" s="268" t="str">
        <f>CONCATENATE('Fy2 förmågor alla nivåer'!AG12)</f>
        <v/>
      </c>
      <c r="AH6" s="268" t="str">
        <f>CONCATENATE('Fy2 förmågor alla nivåer'!AH12)</f>
        <v/>
      </c>
      <c r="AI6" s="268" t="str">
        <f>CONCATENATE('Fy2 förmågor alla nivåer'!AI12)</f>
        <v/>
      </c>
      <c r="AJ6" s="268" t="str">
        <f>CONCATENATE('Fy2 förmågor alla nivåer'!AJ12)</f>
        <v/>
      </c>
      <c r="AK6" s="268" t="str">
        <f>CONCATENATE('Fy2 förmågor alla nivåer'!AK12)</f>
        <v/>
      </c>
      <c r="AL6" s="268" t="str">
        <f>CONCATENATE('Fy2 förmågor alla nivåer'!AL12)</f>
        <v/>
      </c>
      <c r="AM6" s="268" t="str">
        <f>CONCATENATE('Fy2 förmågor alla nivåer'!AM12)</f>
        <v/>
      </c>
      <c r="AN6" s="268" t="str">
        <f>CONCATENATE('Fy2 förmågor alla nivåer'!AN12)</f>
        <v/>
      </c>
      <c r="AO6" s="268" t="str">
        <f>CONCATENATE('Fy2 förmågor alla nivåer'!AO12)</f>
        <v/>
      </c>
      <c r="AP6" s="268" t="str">
        <f>CONCATENATE('Fy2 förmågor alla nivåer'!AP12)</f>
        <v/>
      </c>
      <c r="AQ6" s="268" t="str">
        <f>CONCATENATE('Fy2 förmågor alla nivåer'!AQ12)</f>
        <v/>
      </c>
      <c r="AR6" s="268" t="str">
        <f>CONCATENATE('Fy2 förmågor alla nivåer'!AR12)</f>
        <v/>
      </c>
      <c r="AS6" s="268" t="str">
        <f>CONCATENATE('Fy2 förmågor alla nivåer'!AS12)</f>
        <v/>
      </c>
      <c r="AT6" s="268" t="str">
        <f>CONCATENATE('Fy2 förmågor alla nivåer'!AT12)</f>
        <v/>
      </c>
      <c r="AU6" s="268" t="str">
        <f>CONCATENATE('Fy2 förmågor alla nivåer'!AU12)</f>
        <v/>
      </c>
      <c r="AV6" s="268" t="str">
        <f>CONCATENATE('Fy2 förmågor alla nivåer'!AV12)</f>
        <v/>
      </c>
      <c r="AW6" s="268" t="str">
        <f>CONCATENATE('Fy2 förmågor alla nivåer'!AW12)</f>
        <v/>
      </c>
      <c r="AX6" s="268" t="str">
        <f>CONCATENATE('Fy2 förmågor alla nivåer'!AX12)</f>
        <v/>
      </c>
      <c r="AY6" s="268" t="str">
        <f>CONCATENATE('Fy2 förmågor alla nivåer'!AY12)</f>
        <v/>
      </c>
      <c r="AZ6" s="268" t="str">
        <f>CONCATENATE('Fy2 förmågor alla nivåer'!AZ12)</f>
        <v/>
      </c>
      <c r="BA6" s="268" t="str">
        <f>CONCATENATE('Fy2 förmågor alla nivåer'!BA12)</f>
        <v/>
      </c>
      <c r="BB6" s="268" t="str">
        <f>CONCATENATE('Fy2 förmågor alla nivåer'!BB12)</f>
        <v/>
      </c>
      <c r="BC6" s="268" t="str">
        <f>CONCATENATE('Fy2 förmågor alla nivåer'!BC12)</f>
        <v/>
      </c>
      <c r="BD6" s="268" t="str">
        <f>CONCATENATE('Fy2 förmågor alla nivåer'!BD12)</f>
        <v/>
      </c>
      <c r="BE6" s="268" t="str">
        <f>CONCATENATE('Fy2 förmågor alla nivåer'!BE12)</f>
        <v/>
      </c>
      <c r="BF6" s="268" t="str">
        <f>CONCATENATE('Fy2 förmågor alla nivåer'!BF12)</f>
        <v/>
      </c>
      <c r="BG6" s="268" t="str">
        <f>CONCATENATE('Fy2 förmågor alla nivåer'!BG12)</f>
        <v/>
      </c>
      <c r="BH6" s="268" t="str">
        <f>CONCATENATE('Fy2 förmågor alla nivåer'!BH12)</f>
        <v/>
      </c>
      <c r="BI6" s="268" t="str">
        <f>CONCATENATE('Fy2 förmågor alla nivåer'!BI12)</f>
        <v/>
      </c>
      <c r="BJ6" s="268" t="str">
        <f>CONCATENATE('Fy2 förmågor alla nivåer'!BJ12)</f>
        <v/>
      </c>
      <c r="BK6" s="268" t="str">
        <f>CONCATENATE('Fy2 förmågor alla nivåer'!BK12)</f>
        <v/>
      </c>
      <c r="BL6" s="268" t="str">
        <f>CONCATENATE('Fy2 förmågor alla nivåer'!BL12)</f>
        <v/>
      </c>
      <c r="BM6" s="269" t="str">
        <f>CONCATENATE('Fy2 förmågor alla nivåer'!CK12)</f>
        <v/>
      </c>
      <c r="BN6" s="269" t="str">
        <f>CONCATENATE('Fy2 förmågor alla nivåer'!CN12)</f>
        <v>X</v>
      </c>
      <c r="BO6" s="269" t="str">
        <f>CONCATENATE('Fy2 förmågor alla nivåer'!CO12)</f>
        <v>0</v>
      </c>
      <c r="BP6" s="269" t="str">
        <f>CONCATENATE('Fy2 förmågor alla nivåer'!CQ12)</f>
        <v>0</v>
      </c>
      <c r="BQ6" s="269" t="str">
        <f>CONCATENATE('Fy2 förmågor alla nivåer'!CR12)</f>
        <v>0</v>
      </c>
      <c r="BR6" s="269" t="str">
        <f>CONCATENATE('Fy2 förmågor alla nivåer'!CS12)</f>
        <v>0</v>
      </c>
      <c r="BS6" s="269" t="str">
        <f>CONCATENATE('Fy2 förmågor alla nivåer'!CT12)</f>
        <v>0</v>
      </c>
      <c r="BT6" s="269" t="str">
        <f>CONCATENATE('Fy2 förmågor alla nivåer'!CU12)</f>
        <v>0</v>
      </c>
      <c r="BU6" s="269" t="str">
        <f>CONCATENATE('Fy2 förmågor alla nivåer'!CV12)</f>
        <v>F</v>
      </c>
      <c r="BV6" s="270" t="s">
        <v>224</v>
      </c>
      <c r="BW6" s="271" t="s">
        <v>225</v>
      </c>
    </row>
    <row r="7" spans="1:81" ht="15" x14ac:dyDescent="0.25">
      <c r="A7" s="268" t="str">
        <f>CONCATENATE('Fy2 förmågor alla nivåer'!CL13)</f>
        <v/>
      </c>
      <c r="B7" s="268" t="str">
        <f>CONCATENATE('Fy2 förmågor alla nivåer'!A13)</f>
        <v/>
      </c>
      <c r="C7" s="268" t="str">
        <f>CONCATENATE('Fy2 förmågor alla nivåer'!B13)</f>
        <v/>
      </c>
      <c r="D7" s="268" t="str">
        <f>CONCATENATE('Fy2 förmågor alla nivåer'!D13)</f>
        <v/>
      </c>
      <c r="E7" s="268" t="str">
        <f>CONCATENATE('Fy2 förmågor alla nivåer'!E13)</f>
        <v/>
      </c>
      <c r="F7" s="268" t="str">
        <f>CONCATENATE('Fy2 förmågor alla nivåer'!F13)</f>
        <v/>
      </c>
      <c r="G7" s="268" t="str">
        <f>CONCATENATE('Fy2 förmågor alla nivåer'!G13)</f>
        <v/>
      </c>
      <c r="H7" s="268" t="str">
        <f>CONCATENATE('Fy2 förmågor alla nivåer'!H13)</f>
        <v/>
      </c>
      <c r="I7" s="268" t="str">
        <f>CONCATENATE('Fy2 förmågor alla nivåer'!I13)</f>
        <v/>
      </c>
      <c r="J7" s="268" t="str">
        <f>CONCATENATE('Fy2 förmågor alla nivåer'!J13)</f>
        <v/>
      </c>
      <c r="K7" s="268" t="str">
        <f>CONCATENATE('Fy2 förmågor alla nivåer'!K13)</f>
        <v/>
      </c>
      <c r="L7" s="268" t="str">
        <f>CONCATENATE('Fy2 förmågor alla nivåer'!L13)</f>
        <v/>
      </c>
      <c r="M7" s="268" t="str">
        <f>CONCATENATE('Fy2 förmågor alla nivåer'!M13)</f>
        <v/>
      </c>
      <c r="N7" s="268" t="str">
        <f>CONCATENATE('Fy2 förmågor alla nivåer'!N13)</f>
        <v/>
      </c>
      <c r="O7" s="268" t="str">
        <f>CONCATENATE('Fy2 förmågor alla nivåer'!O13)</f>
        <v/>
      </c>
      <c r="P7" s="268" t="str">
        <f>CONCATENATE('Fy2 förmågor alla nivåer'!P13)</f>
        <v/>
      </c>
      <c r="Q7" s="268" t="str">
        <f>CONCATENATE('Fy2 förmågor alla nivåer'!Q13)</f>
        <v/>
      </c>
      <c r="R7" s="268" t="str">
        <f>CONCATENATE('Fy2 förmågor alla nivåer'!R13)</f>
        <v/>
      </c>
      <c r="S7" s="268" t="str">
        <f>CONCATENATE('Fy2 förmågor alla nivåer'!S13)</f>
        <v/>
      </c>
      <c r="T7" s="268" t="str">
        <f>CONCATENATE('Fy2 förmågor alla nivåer'!T13)</f>
        <v/>
      </c>
      <c r="U7" s="268" t="str">
        <f>CONCATENATE('Fy2 förmågor alla nivåer'!U13)</f>
        <v/>
      </c>
      <c r="V7" s="268" t="str">
        <f>CONCATENATE('Fy2 förmågor alla nivåer'!V13)</f>
        <v/>
      </c>
      <c r="W7" s="268" t="str">
        <f>CONCATENATE('Fy2 förmågor alla nivåer'!W13)</f>
        <v/>
      </c>
      <c r="X7" s="268" t="str">
        <f>CONCATENATE('Fy2 förmågor alla nivåer'!X13)</f>
        <v/>
      </c>
      <c r="Y7" s="268" t="str">
        <f>CONCATENATE('Fy2 förmågor alla nivåer'!Y13)</f>
        <v/>
      </c>
      <c r="Z7" s="268" t="str">
        <f>CONCATENATE('Fy2 förmågor alla nivåer'!Z13)</f>
        <v/>
      </c>
      <c r="AA7" s="268" t="str">
        <f>CONCATENATE('Fy2 förmågor alla nivåer'!AA13)</f>
        <v/>
      </c>
      <c r="AB7" s="268" t="str">
        <f>CONCATENATE('Fy2 förmågor alla nivåer'!AB13)</f>
        <v/>
      </c>
      <c r="AC7" s="268" t="str">
        <f>CONCATENATE('Fy2 förmågor alla nivåer'!AC13)</f>
        <v/>
      </c>
      <c r="AD7" s="268" t="str">
        <f>CONCATENATE('Fy2 förmågor alla nivåer'!AD13)</f>
        <v/>
      </c>
      <c r="AE7" s="268" t="str">
        <f>CONCATENATE('Fy2 förmågor alla nivåer'!AE13)</f>
        <v/>
      </c>
      <c r="AF7" s="268" t="str">
        <f>CONCATENATE('Fy2 förmågor alla nivåer'!AF13)</f>
        <v/>
      </c>
      <c r="AG7" s="268" t="str">
        <f>CONCATENATE('Fy2 förmågor alla nivåer'!AG13)</f>
        <v/>
      </c>
      <c r="AH7" s="268" t="str">
        <f>CONCATENATE('Fy2 förmågor alla nivåer'!AH13)</f>
        <v/>
      </c>
      <c r="AI7" s="268" t="str">
        <f>CONCATENATE('Fy2 förmågor alla nivåer'!AI13)</f>
        <v/>
      </c>
      <c r="AJ7" s="268" t="str">
        <f>CONCATENATE('Fy2 förmågor alla nivåer'!AJ13)</f>
        <v/>
      </c>
      <c r="AK7" s="268" t="str">
        <f>CONCATENATE('Fy2 förmågor alla nivåer'!AK13)</f>
        <v/>
      </c>
      <c r="AL7" s="268" t="str">
        <f>CONCATENATE('Fy2 förmågor alla nivåer'!AL13)</f>
        <v/>
      </c>
      <c r="AM7" s="268" t="str">
        <f>CONCATENATE('Fy2 förmågor alla nivåer'!AM13)</f>
        <v/>
      </c>
      <c r="AN7" s="268" t="str">
        <f>CONCATENATE('Fy2 förmågor alla nivåer'!AN13)</f>
        <v/>
      </c>
      <c r="AO7" s="268" t="str">
        <f>CONCATENATE('Fy2 förmågor alla nivåer'!AO13)</f>
        <v/>
      </c>
      <c r="AP7" s="268" t="str">
        <f>CONCATENATE('Fy2 förmågor alla nivåer'!AP13)</f>
        <v/>
      </c>
      <c r="AQ7" s="268" t="str">
        <f>CONCATENATE('Fy2 förmågor alla nivåer'!AQ13)</f>
        <v/>
      </c>
      <c r="AR7" s="268" t="str">
        <f>CONCATENATE('Fy2 förmågor alla nivåer'!AR13)</f>
        <v/>
      </c>
      <c r="AS7" s="268" t="str">
        <f>CONCATENATE('Fy2 förmågor alla nivåer'!AS13)</f>
        <v/>
      </c>
      <c r="AT7" s="268" t="str">
        <f>CONCATENATE('Fy2 förmågor alla nivåer'!AT13)</f>
        <v/>
      </c>
      <c r="AU7" s="268" t="str">
        <f>CONCATENATE('Fy2 förmågor alla nivåer'!AU13)</f>
        <v/>
      </c>
      <c r="AV7" s="268" t="str">
        <f>CONCATENATE('Fy2 förmågor alla nivåer'!AV13)</f>
        <v/>
      </c>
      <c r="AW7" s="268" t="str">
        <f>CONCATENATE('Fy2 förmågor alla nivåer'!AW13)</f>
        <v/>
      </c>
      <c r="AX7" s="268" t="str">
        <f>CONCATENATE('Fy2 förmågor alla nivåer'!AX13)</f>
        <v/>
      </c>
      <c r="AY7" s="268" t="str">
        <f>CONCATENATE('Fy2 förmågor alla nivåer'!AY13)</f>
        <v/>
      </c>
      <c r="AZ7" s="268" t="str">
        <f>CONCATENATE('Fy2 förmågor alla nivåer'!AZ13)</f>
        <v/>
      </c>
      <c r="BA7" s="268" t="str">
        <f>CONCATENATE('Fy2 förmågor alla nivåer'!BA13)</f>
        <v/>
      </c>
      <c r="BB7" s="268" t="str">
        <f>CONCATENATE('Fy2 förmågor alla nivåer'!BB13)</f>
        <v/>
      </c>
      <c r="BC7" s="268" t="str">
        <f>CONCATENATE('Fy2 förmågor alla nivåer'!BC13)</f>
        <v/>
      </c>
      <c r="BD7" s="268" t="str">
        <f>CONCATENATE('Fy2 förmågor alla nivåer'!BD13)</f>
        <v/>
      </c>
      <c r="BE7" s="268" t="str">
        <f>CONCATENATE('Fy2 förmågor alla nivåer'!BE13)</f>
        <v/>
      </c>
      <c r="BF7" s="268" t="str">
        <f>CONCATENATE('Fy2 förmågor alla nivåer'!BF13)</f>
        <v/>
      </c>
      <c r="BG7" s="268" t="str">
        <f>CONCATENATE('Fy2 förmågor alla nivåer'!BG13)</f>
        <v/>
      </c>
      <c r="BH7" s="268" t="str">
        <f>CONCATENATE('Fy2 förmågor alla nivåer'!BH13)</f>
        <v/>
      </c>
      <c r="BI7" s="268" t="str">
        <f>CONCATENATE('Fy2 förmågor alla nivåer'!BI13)</f>
        <v/>
      </c>
      <c r="BJ7" s="268" t="str">
        <f>CONCATENATE('Fy2 förmågor alla nivåer'!BJ13)</f>
        <v/>
      </c>
      <c r="BK7" s="268" t="str">
        <f>CONCATENATE('Fy2 förmågor alla nivåer'!BK13)</f>
        <v/>
      </c>
      <c r="BL7" s="268" t="str">
        <f>CONCATENATE('Fy2 förmågor alla nivåer'!BL13)</f>
        <v/>
      </c>
      <c r="BM7" s="269" t="str">
        <f>CONCATENATE('Fy2 förmågor alla nivåer'!CK13)</f>
        <v/>
      </c>
      <c r="BN7" s="269" t="str">
        <f>CONCATENATE('Fy2 förmågor alla nivåer'!CN13)</f>
        <v>X</v>
      </c>
      <c r="BO7" s="269" t="str">
        <f>CONCATENATE('Fy2 förmågor alla nivåer'!CO13)</f>
        <v>0</v>
      </c>
      <c r="BP7" s="269" t="str">
        <f>CONCATENATE('Fy2 förmågor alla nivåer'!CQ13)</f>
        <v>0</v>
      </c>
      <c r="BQ7" s="269" t="str">
        <f>CONCATENATE('Fy2 förmågor alla nivåer'!CR13)</f>
        <v>0</v>
      </c>
      <c r="BR7" s="269" t="str">
        <f>CONCATENATE('Fy2 förmågor alla nivåer'!CS13)</f>
        <v>0</v>
      </c>
      <c r="BS7" s="269" t="str">
        <f>CONCATENATE('Fy2 förmågor alla nivåer'!CT13)</f>
        <v>0</v>
      </c>
      <c r="BT7" s="269" t="str">
        <f>CONCATENATE('Fy2 förmågor alla nivåer'!CU13)</f>
        <v>0</v>
      </c>
      <c r="BU7" s="269" t="str">
        <f>CONCATENATE('Fy2 förmågor alla nivåer'!CV13)</f>
        <v>F</v>
      </c>
      <c r="BV7" s="270" t="s">
        <v>226</v>
      </c>
      <c r="BW7" s="271" t="s">
        <v>227</v>
      </c>
    </row>
    <row r="8" spans="1:81" ht="15" x14ac:dyDescent="0.25">
      <c r="A8" s="268" t="str">
        <f>CONCATENATE('Fy2 förmågor alla nivåer'!CL14)</f>
        <v/>
      </c>
      <c r="B8" s="268" t="str">
        <f>CONCATENATE('Fy2 förmågor alla nivåer'!A14)</f>
        <v/>
      </c>
      <c r="C8" s="268" t="str">
        <f>CONCATENATE('Fy2 förmågor alla nivåer'!B14)</f>
        <v/>
      </c>
      <c r="D8" s="268" t="str">
        <f>CONCATENATE('Fy2 förmågor alla nivåer'!D14)</f>
        <v/>
      </c>
      <c r="E8" s="268" t="str">
        <f>CONCATENATE('Fy2 förmågor alla nivåer'!E14)</f>
        <v/>
      </c>
      <c r="F8" s="268" t="str">
        <f>CONCATENATE('Fy2 förmågor alla nivåer'!F14)</f>
        <v/>
      </c>
      <c r="G8" s="268" t="str">
        <f>CONCATENATE('Fy2 förmågor alla nivåer'!G14)</f>
        <v/>
      </c>
      <c r="H8" s="268" t="str">
        <f>CONCATENATE('Fy2 förmågor alla nivåer'!H14)</f>
        <v/>
      </c>
      <c r="I8" s="268" t="str">
        <f>CONCATENATE('Fy2 förmågor alla nivåer'!I14)</f>
        <v/>
      </c>
      <c r="J8" s="268" t="str">
        <f>CONCATENATE('Fy2 förmågor alla nivåer'!J14)</f>
        <v/>
      </c>
      <c r="K8" s="268" t="str">
        <f>CONCATENATE('Fy2 förmågor alla nivåer'!K14)</f>
        <v/>
      </c>
      <c r="L8" s="268" t="str">
        <f>CONCATENATE('Fy2 förmågor alla nivåer'!L14)</f>
        <v/>
      </c>
      <c r="M8" s="268" t="str">
        <f>CONCATENATE('Fy2 förmågor alla nivåer'!M14)</f>
        <v/>
      </c>
      <c r="N8" s="268" t="str">
        <f>CONCATENATE('Fy2 förmågor alla nivåer'!N14)</f>
        <v/>
      </c>
      <c r="O8" s="268" t="str">
        <f>CONCATENATE('Fy2 förmågor alla nivåer'!O14)</f>
        <v/>
      </c>
      <c r="P8" s="268" t="str">
        <f>CONCATENATE('Fy2 förmågor alla nivåer'!P14)</f>
        <v/>
      </c>
      <c r="Q8" s="268" t="str">
        <f>CONCATENATE('Fy2 förmågor alla nivåer'!Q14)</f>
        <v/>
      </c>
      <c r="R8" s="268" t="str">
        <f>CONCATENATE('Fy2 förmågor alla nivåer'!R14)</f>
        <v/>
      </c>
      <c r="S8" s="268" t="str">
        <f>CONCATENATE('Fy2 förmågor alla nivåer'!S14)</f>
        <v/>
      </c>
      <c r="T8" s="268" t="str">
        <f>CONCATENATE('Fy2 förmågor alla nivåer'!T14)</f>
        <v/>
      </c>
      <c r="U8" s="268" t="str">
        <f>CONCATENATE('Fy2 förmågor alla nivåer'!U14)</f>
        <v/>
      </c>
      <c r="V8" s="268" t="str">
        <f>CONCATENATE('Fy2 förmågor alla nivåer'!V14)</f>
        <v/>
      </c>
      <c r="W8" s="268" t="str">
        <f>CONCATENATE('Fy2 förmågor alla nivåer'!W14)</f>
        <v/>
      </c>
      <c r="X8" s="268" t="str">
        <f>CONCATENATE('Fy2 förmågor alla nivåer'!X14)</f>
        <v/>
      </c>
      <c r="Y8" s="268" t="str">
        <f>CONCATENATE('Fy2 förmågor alla nivåer'!Y14)</f>
        <v/>
      </c>
      <c r="Z8" s="268" t="str">
        <f>CONCATENATE('Fy2 förmågor alla nivåer'!Z14)</f>
        <v/>
      </c>
      <c r="AA8" s="268" t="str">
        <f>CONCATENATE('Fy2 förmågor alla nivåer'!AA14)</f>
        <v/>
      </c>
      <c r="AB8" s="268" t="str">
        <f>CONCATENATE('Fy2 förmågor alla nivåer'!AB14)</f>
        <v/>
      </c>
      <c r="AC8" s="268" t="str">
        <f>CONCATENATE('Fy2 förmågor alla nivåer'!AC14)</f>
        <v/>
      </c>
      <c r="AD8" s="268" t="str">
        <f>CONCATENATE('Fy2 förmågor alla nivåer'!AD14)</f>
        <v/>
      </c>
      <c r="AE8" s="268" t="str">
        <f>CONCATENATE('Fy2 förmågor alla nivåer'!AE14)</f>
        <v/>
      </c>
      <c r="AF8" s="268" t="str">
        <f>CONCATENATE('Fy2 förmågor alla nivåer'!AF14)</f>
        <v/>
      </c>
      <c r="AG8" s="268" t="str">
        <f>CONCATENATE('Fy2 förmågor alla nivåer'!AG14)</f>
        <v/>
      </c>
      <c r="AH8" s="268" t="str">
        <f>CONCATENATE('Fy2 förmågor alla nivåer'!AH14)</f>
        <v/>
      </c>
      <c r="AI8" s="268" t="str">
        <f>CONCATENATE('Fy2 förmågor alla nivåer'!AI14)</f>
        <v/>
      </c>
      <c r="AJ8" s="268" t="str">
        <f>CONCATENATE('Fy2 förmågor alla nivåer'!AJ14)</f>
        <v/>
      </c>
      <c r="AK8" s="268" t="str">
        <f>CONCATENATE('Fy2 förmågor alla nivåer'!AK14)</f>
        <v/>
      </c>
      <c r="AL8" s="268" t="str">
        <f>CONCATENATE('Fy2 förmågor alla nivåer'!AL14)</f>
        <v/>
      </c>
      <c r="AM8" s="268" t="str">
        <f>CONCATENATE('Fy2 förmågor alla nivåer'!AM14)</f>
        <v/>
      </c>
      <c r="AN8" s="268" t="str">
        <f>CONCATENATE('Fy2 förmågor alla nivåer'!AN14)</f>
        <v/>
      </c>
      <c r="AO8" s="268" t="str">
        <f>CONCATENATE('Fy2 förmågor alla nivåer'!AO14)</f>
        <v/>
      </c>
      <c r="AP8" s="268" t="str">
        <f>CONCATENATE('Fy2 förmågor alla nivåer'!AP14)</f>
        <v/>
      </c>
      <c r="AQ8" s="268" t="str">
        <f>CONCATENATE('Fy2 förmågor alla nivåer'!AQ14)</f>
        <v/>
      </c>
      <c r="AR8" s="268" t="str">
        <f>CONCATENATE('Fy2 förmågor alla nivåer'!AR14)</f>
        <v/>
      </c>
      <c r="AS8" s="268" t="str">
        <f>CONCATENATE('Fy2 förmågor alla nivåer'!AS14)</f>
        <v/>
      </c>
      <c r="AT8" s="268" t="str">
        <f>CONCATENATE('Fy2 förmågor alla nivåer'!AT14)</f>
        <v/>
      </c>
      <c r="AU8" s="268" t="str">
        <f>CONCATENATE('Fy2 förmågor alla nivåer'!AU14)</f>
        <v/>
      </c>
      <c r="AV8" s="268" t="str">
        <f>CONCATENATE('Fy2 förmågor alla nivåer'!AV14)</f>
        <v/>
      </c>
      <c r="AW8" s="268" t="str">
        <f>CONCATENATE('Fy2 förmågor alla nivåer'!AW14)</f>
        <v/>
      </c>
      <c r="AX8" s="268" t="str">
        <f>CONCATENATE('Fy2 förmågor alla nivåer'!AX14)</f>
        <v/>
      </c>
      <c r="AY8" s="268" t="str">
        <f>CONCATENATE('Fy2 förmågor alla nivåer'!AY14)</f>
        <v/>
      </c>
      <c r="AZ8" s="268" t="str">
        <f>CONCATENATE('Fy2 förmågor alla nivåer'!AZ14)</f>
        <v/>
      </c>
      <c r="BA8" s="268" t="str">
        <f>CONCATENATE('Fy2 förmågor alla nivåer'!BA14)</f>
        <v/>
      </c>
      <c r="BB8" s="268" t="str">
        <f>CONCATENATE('Fy2 förmågor alla nivåer'!BB14)</f>
        <v/>
      </c>
      <c r="BC8" s="268" t="str">
        <f>CONCATENATE('Fy2 förmågor alla nivåer'!BC14)</f>
        <v/>
      </c>
      <c r="BD8" s="268" t="str">
        <f>CONCATENATE('Fy2 förmågor alla nivåer'!BD14)</f>
        <v/>
      </c>
      <c r="BE8" s="268" t="str">
        <f>CONCATENATE('Fy2 förmågor alla nivåer'!BE14)</f>
        <v/>
      </c>
      <c r="BF8" s="268" t="str">
        <f>CONCATENATE('Fy2 förmågor alla nivåer'!BF14)</f>
        <v/>
      </c>
      <c r="BG8" s="268" t="str">
        <f>CONCATENATE('Fy2 förmågor alla nivåer'!BG14)</f>
        <v/>
      </c>
      <c r="BH8" s="268" t="str">
        <f>CONCATENATE('Fy2 förmågor alla nivåer'!BH14)</f>
        <v/>
      </c>
      <c r="BI8" s="268" t="str">
        <f>CONCATENATE('Fy2 förmågor alla nivåer'!BI14)</f>
        <v/>
      </c>
      <c r="BJ8" s="268" t="str">
        <f>CONCATENATE('Fy2 förmågor alla nivåer'!BJ14)</f>
        <v/>
      </c>
      <c r="BK8" s="268" t="str">
        <f>CONCATENATE('Fy2 förmågor alla nivåer'!BK14)</f>
        <v/>
      </c>
      <c r="BL8" s="268" t="str">
        <f>CONCATENATE('Fy2 förmågor alla nivåer'!BL14)</f>
        <v/>
      </c>
      <c r="BM8" s="269" t="str">
        <f>CONCATENATE('Fy2 förmågor alla nivåer'!CK14)</f>
        <v/>
      </c>
      <c r="BN8" s="269" t="str">
        <f>CONCATENATE('Fy2 förmågor alla nivåer'!CN14)</f>
        <v>X</v>
      </c>
      <c r="BO8" s="269" t="str">
        <f>CONCATENATE('Fy2 förmågor alla nivåer'!CO14)</f>
        <v>0</v>
      </c>
      <c r="BP8" s="269" t="str">
        <f>CONCATENATE('Fy2 förmågor alla nivåer'!CQ14)</f>
        <v>0</v>
      </c>
      <c r="BQ8" s="269" t="str">
        <f>CONCATENATE('Fy2 förmågor alla nivåer'!CR14)</f>
        <v>0</v>
      </c>
      <c r="BR8" s="269" t="str">
        <f>CONCATENATE('Fy2 förmågor alla nivåer'!CS14)</f>
        <v>0</v>
      </c>
      <c r="BS8" s="269" t="str">
        <f>CONCATENATE('Fy2 förmågor alla nivåer'!CT14)</f>
        <v>0</v>
      </c>
      <c r="BT8" s="269" t="str">
        <f>CONCATENATE('Fy2 förmågor alla nivåer'!CU14)</f>
        <v>0</v>
      </c>
      <c r="BU8" s="269" t="str">
        <f>CONCATENATE('Fy2 förmågor alla nivåer'!CV14)</f>
        <v>F</v>
      </c>
      <c r="BV8" s="270" t="s">
        <v>228</v>
      </c>
      <c r="BW8" s="271" t="s">
        <v>229</v>
      </c>
    </row>
    <row r="9" spans="1:81" ht="15" x14ac:dyDescent="0.25">
      <c r="A9" s="268" t="str">
        <f>CONCATENATE('Fy2 förmågor alla nivåer'!CL15)</f>
        <v/>
      </c>
      <c r="B9" s="268" t="str">
        <f>CONCATENATE('Fy2 förmågor alla nivåer'!A15)</f>
        <v/>
      </c>
      <c r="C9" s="268" t="str">
        <f>CONCATENATE('Fy2 förmågor alla nivåer'!B15)</f>
        <v/>
      </c>
      <c r="D9" s="268" t="str">
        <f>CONCATENATE('Fy2 förmågor alla nivåer'!D15)</f>
        <v/>
      </c>
      <c r="E9" s="268" t="str">
        <f>CONCATENATE('Fy2 förmågor alla nivåer'!E15)</f>
        <v/>
      </c>
      <c r="F9" s="268" t="str">
        <f>CONCATENATE('Fy2 förmågor alla nivåer'!F15)</f>
        <v/>
      </c>
      <c r="G9" s="268" t="str">
        <f>CONCATENATE('Fy2 förmågor alla nivåer'!G15)</f>
        <v/>
      </c>
      <c r="H9" s="268" t="str">
        <f>CONCATENATE('Fy2 förmågor alla nivåer'!H15)</f>
        <v/>
      </c>
      <c r="I9" s="268" t="str">
        <f>CONCATENATE('Fy2 förmågor alla nivåer'!I15)</f>
        <v/>
      </c>
      <c r="J9" s="268" t="str">
        <f>CONCATENATE('Fy2 förmågor alla nivåer'!J15)</f>
        <v/>
      </c>
      <c r="K9" s="268" t="str">
        <f>CONCATENATE('Fy2 förmågor alla nivåer'!K15)</f>
        <v/>
      </c>
      <c r="L9" s="268" t="str">
        <f>CONCATENATE('Fy2 förmågor alla nivåer'!L15)</f>
        <v/>
      </c>
      <c r="M9" s="268" t="str">
        <f>CONCATENATE('Fy2 förmågor alla nivåer'!M15)</f>
        <v/>
      </c>
      <c r="N9" s="268" t="str">
        <f>CONCATENATE('Fy2 förmågor alla nivåer'!N15)</f>
        <v/>
      </c>
      <c r="O9" s="268" t="str">
        <f>CONCATENATE('Fy2 förmågor alla nivåer'!O15)</f>
        <v/>
      </c>
      <c r="P9" s="268" t="str">
        <f>CONCATENATE('Fy2 förmågor alla nivåer'!P15)</f>
        <v/>
      </c>
      <c r="Q9" s="268" t="str">
        <f>CONCATENATE('Fy2 förmågor alla nivåer'!Q15)</f>
        <v/>
      </c>
      <c r="R9" s="268" t="str">
        <f>CONCATENATE('Fy2 förmågor alla nivåer'!R15)</f>
        <v/>
      </c>
      <c r="S9" s="268" t="str">
        <f>CONCATENATE('Fy2 förmågor alla nivåer'!S15)</f>
        <v/>
      </c>
      <c r="T9" s="268" t="str">
        <f>CONCATENATE('Fy2 förmågor alla nivåer'!T15)</f>
        <v/>
      </c>
      <c r="U9" s="268" t="str">
        <f>CONCATENATE('Fy2 förmågor alla nivåer'!U15)</f>
        <v/>
      </c>
      <c r="V9" s="268" t="str">
        <f>CONCATENATE('Fy2 förmågor alla nivåer'!V15)</f>
        <v/>
      </c>
      <c r="W9" s="268" t="str">
        <f>CONCATENATE('Fy2 förmågor alla nivåer'!W15)</f>
        <v/>
      </c>
      <c r="X9" s="268" t="str">
        <f>CONCATENATE('Fy2 förmågor alla nivåer'!X15)</f>
        <v/>
      </c>
      <c r="Y9" s="268" t="str">
        <f>CONCATENATE('Fy2 förmågor alla nivåer'!Y15)</f>
        <v/>
      </c>
      <c r="Z9" s="268" t="str">
        <f>CONCATENATE('Fy2 förmågor alla nivåer'!Z15)</f>
        <v/>
      </c>
      <c r="AA9" s="268" t="str">
        <f>CONCATENATE('Fy2 förmågor alla nivåer'!AA15)</f>
        <v/>
      </c>
      <c r="AB9" s="268" t="str">
        <f>CONCATENATE('Fy2 förmågor alla nivåer'!AB15)</f>
        <v/>
      </c>
      <c r="AC9" s="268" t="str">
        <f>CONCATENATE('Fy2 förmågor alla nivåer'!AC15)</f>
        <v/>
      </c>
      <c r="AD9" s="268" t="str">
        <f>CONCATENATE('Fy2 förmågor alla nivåer'!AD15)</f>
        <v/>
      </c>
      <c r="AE9" s="268" t="str">
        <f>CONCATENATE('Fy2 förmågor alla nivåer'!AE15)</f>
        <v/>
      </c>
      <c r="AF9" s="268" t="str">
        <f>CONCATENATE('Fy2 förmågor alla nivåer'!AF15)</f>
        <v/>
      </c>
      <c r="AG9" s="268" t="str">
        <f>CONCATENATE('Fy2 förmågor alla nivåer'!AG15)</f>
        <v/>
      </c>
      <c r="AH9" s="268" t="str">
        <f>CONCATENATE('Fy2 förmågor alla nivåer'!AH15)</f>
        <v/>
      </c>
      <c r="AI9" s="268" t="str">
        <f>CONCATENATE('Fy2 förmågor alla nivåer'!AI15)</f>
        <v/>
      </c>
      <c r="AJ9" s="268" t="str">
        <f>CONCATENATE('Fy2 förmågor alla nivåer'!AJ15)</f>
        <v/>
      </c>
      <c r="AK9" s="268" t="str">
        <f>CONCATENATE('Fy2 förmågor alla nivåer'!AK15)</f>
        <v/>
      </c>
      <c r="AL9" s="268" t="str">
        <f>CONCATENATE('Fy2 förmågor alla nivåer'!AL15)</f>
        <v/>
      </c>
      <c r="AM9" s="268" t="str">
        <f>CONCATENATE('Fy2 förmågor alla nivåer'!AM15)</f>
        <v/>
      </c>
      <c r="AN9" s="268" t="str">
        <f>CONCATENATE('Fy2 förmågor alla nivåer'!AN15)</f>
        <v/>
      </c>
      <c r="AO9" s="268" t="str">
        <f>CONCATENATE('Fy2 förmågor alla nivåer'!AO15)</f>
        <v/>
      </c>
      <c r="AP9" s="268" t="str">
        <f>CONCATENATE('Fy2 förmågor alla nivåer'!AP15)</f>
        <v/>
      </c>
      <c r="AQ9" s="268" t="str">
        <f>CONCATENATE('Fy2 förmågor alla nivåer'!AQ15)</f>
        <v/>
      </c>
      <c r="AR9" s="268" t="str">
        <f>CONCATENATE('Fy2 förmågor alla nivåer'!AR15)</f>
        <v/>
      </c>
      <c r="AS9" s="268" t="str">
        <f>CONCATENATE('Fy2 förmågor alla nivåer'!AS15)</f>
        <v/>
      </c>
      <c r="AT9" s="268" t="str">
        <f>CONCATENATE('Fy2 förmågor alla nivåer'!AT15)</f>
        <v/>
      </c>
      <c r="AU9" s="268" t="str">
        <f>CONCATENATE('Fy2 förmågor alla nivåer'!AU15)</f>
        <v/>
      </c>
      <c r="AV9" s="268" t="str">
        <f>CONCATENATE('Fy2 förmågor alla nivåer'!AV15)</f>
        <v/>
      </c>
      <c r="AW9" s="268" t="str">
        <f>CONCATENATE('Fy2 förmågor alla nivåer'!AW15)</f>
        <v/>
      </c>
      <c r="AX9" s="268" t="str">
        <f>CONCATENATE('Fy2 förmågor alla nivåer'!AX15)</f>
        <v/>
      </c>
      <c r="AY9" s="268" t="str">
        <f>CONCATENATE('Fy2 förmågor alla nivåer'!AY15)</f>
        <v/>
      </c>
      <c r="AZ9" s="268" t="str">
        <f>CONCATENATE('Fy2 förmågor alla nivåer'!AZ15)</f>
        <v/>
      </c>
      <c r="BA9" s="268" t="str">
        <f>CONCATENATE('Fy2 förmågor alla nivåer'!BA15)</f>
        <v/>
      </c>
      <c r="BB9" s="268" t="str">
        <f>CONCATENATE('Fy2 förmågor alla nivåer'!BB15)</f>
        <v/>
      </c>
      <c r="BC9" s="268" t="str">
        <f>CONCATENATE('Fy2 förmågor alla nivåer'!BC15)</f>
        <v/>
      </c>
      <c r="BD9" s="268" t="str">
        <f>CONCATENATE('Fy2 förmågor alla nivåer'!BD15)</f>
        <v/>
      </c>
      <c r="BE9" s="268" t="str">
        <f>CONCATENATE('Fy2 förmågor alla nivåer'!BE15)</f>
        <v/>
      </c>
      <c r="BF9" s="268" t="str">
        <f>CONCATENATE('Fy2 förmågor alla nivåer'!BF15)</f>
        <v/>
      </c>
      <c r="BG9" s="268" t="str">
        <f>CONCATENATE('Fy2 förmågor alla nivåer'!BG15)</f>
        <v/>
      </c>
      <c r="BH9" s="268" t="str">
        <f>CONCATENATE('Fy2 förmågor alla nivåer'!BH15)</f>
        <v/>
      </c>
      <c r="BI9" s="268" t="str">
        <f>CONCATENATE('Fy2 förmågor alla nivåer'!BI15)</f>
        <v/>
      </c>
      <c r="BJ9" s="268" t="str">
        <f>CONCATENATE('Fy2 förmågor alla nivåer'!BJ15)</f>
        <v/>
      </c>
      <c r="BK9" s="268" t="str">
        <f>CONCATENATE('Fy2 förmågor alla nivåer'!BK15)</f>
        <v/>
      </c>
      <c r="BL9" s="268" t="str">
        <f>CONCATENATE('Fy2 förmågor alla nivåer'!BL15)</f>
        <v/>
      </c>
      <c r="BM9" s="269" t="str">
        <f>CONCATENATE('Fy2 förmågor alla nivåer'!CK15)</f>
        <v/>
      </c>
      <c r="BN9" s="269" t="str">
        <f>CONCATENATE('Fy2 förmågor alla nivåer'!CN15)</f>
        <v>X</v>
      </c>
      <c r="BO9" s="269" t="str">
        <f>CONCATENATE('Fy2 förmågor alla nivåer'!CO15)</f>
        <v>0</v>
      </c>
      <c r="BP9" s="269" t="str">
        <f>CONCATENATE('Fy2 förmågor alla nivåer'!CQ15)</f>
        <v>0</v>
      </c>
      <c r="BQ9" s="269" t="str">
        <f>CONCATENATE('Fy2 förmågor alla nivåer'!CR15)</f>
        <v>0</v>
      </c>
      <c r="BR9" s="269" t="str">
        <f>CONCATENATE('Fy2 förmågor alla nivåer'!CS15)</f>
        <v>0</v>
      </c>
      <c r="BS9" s="269" t="str">
        <f>CONCATENATE('Fy2 förmågor alla nivåer'!CT15)</f>
        <v>0</v>
      </c>
      <c r="BT9" s="269" t="str">
        <f>CONCATENATE('Fy2 förmågor alla nivåer'!CU15)</f>
        <v>0</v>
      </c>
      <c r="BU9" s="269" t="str">
        <f>CONCATENATE('Fy2 förmågor alla nivåer'!CV15)</f>
        <v>F</v>
      </c>
      <c r="BV9" s="270" t="s">
        <v>230</v>
      </c>
      <c r="BW9" s="271" t="s">
        <v>231</v>
      </c>
    </row>
    <row r="10" spans="1:81" ht="15" x14ac:dyDescent="0.25">
      <c r="A10" s="268" t="str">
        <f>CONCATENATE('Fy2 förmågor alla nivåer'!CL16)</f>
        <v/>
      </c>
      <c r="B10" s="268" t="str">
        <f>CONCATENATE('Fy2 förmågor alla nivåer'!A16)</f>
        <v/>
      </c>
      <c r="C10" s="268" t="str">
        <f>CONCATENATE('Fy2 förmågor alla nivåer'!B16)</f>
        <v/>
      </c>
      <c r="D10" s="268" t="str">
        <f>CONCATENATE('Fy2 förmågor alla nivåer'!D16)</f>
        <v/>
      </c>
      <c r="E10" s="268" t="str">
        <f>CONCATENATE('Fy2 förmågor alla nivåer'!E16)</f>
        <v/>
      </c>
      <c r="F10" s="268" t="str">
        <f>CONCATENATE('Fy2 förmågor alla nivåer'!F16)</f>
        <v/>
      </c>
      <c r="G10" s="268" t="str">
        <f>CONCATENATE('Fy2 förmågor alla nivåer'!G16)</f>
        <v/>
      </c>
      <c r="H10" s="268" t="str">
        <f>CONCATENATE('Fy2 förmågor alla nivåer'!H16)</f>
        <v/>
      </c>
      <c r="I10" s="268" t="str">
        <f>CONCATENATE('Fy2 förmågor alla nivåer'!I16)</f>
        <v/>
      </c>
      <c r="J10" s="268" t="str">
        <f>CONCATENATE('Fy2 förmågor alla nivåer'!J16)</f>
        <v/>
      </c>
      <c r="K10" s="268" t="str">
        <f>CONCATENATE('Fy2 förmågor alla nivåer'!K16)</f>
        <v/>
      </c>
      <c r="L10" s="268" t="str">
        <f>CONCATENATE('Fy2 förmågor alla nivåer'!L16)</f>
        <v/>
      </c>
      <c r="M10" s="268" t="str">
        <f>CONCATENATE('Fy2 förmågor alla nivåer'!M16)</f>
        <v/>
      </c>
      <c r="N10" s="268" t="str">
        <f>CONCATENATE('Fy2 förmågor alla nivåer'!N16)</f>
        <v/>
      </c>
      <c r="O10" s="268" t="str">
        <f>CONCATENATE('Fy2 förmågor alla nivåer'!O16)</f>
        <v/>
      </c>
      <c r="P10" s="268" t="str">
        <f>CONCATENATE('Fy2 förmågor alla nivåer'!P16)</f>
        <v/>
      </c>
      <c r="Q10" s="268" t="str">
        <f>CONCATENATE('Fy2 förmågor alla nivåer'!Q16)</f>
        <v/>
      </c>
      <c r="R10" s="268" t="str">
        <f>CONCATENATE('Fy2 förmågor alla nivåer'!R16)</f>
        <v/>
      </c>
      <c r="S10" s="268" t="str">
        <f>CONCATENATE('Fy2 förmågor alla nivåer'!S16)</f>
        <v/>
      </c>
      <c r="T10" s="268" t="str">
        <f>CONCATENATE('Fy2 förmågor alla nivåer'!T16)</f>
        <v/>
      </c>
      <c r="U10" s="268" t="str">
        <f>CONCATENATE('Fy2 förmågor alla nivåer'!U16)</f>
        <v/>
      </c>
      <c r="V10" s="268" t="str">
        <f>CONCATENATE('Fy2 förmågor alla nivåer'!V16)</f>
        <v/>
      </c>
      <c r="W10" s="268" t="str">
        <f>CONCATENATE('Fy2 förmågor alla nivåer'!W16)</f>
        <v/>
      </c>
      <c r="X10" s="268" t="str">
        <f>CONCATENATE('Fy2 förmågor alla nivåer'!X16)</f>
        <v/>
      </c>
      <c r="Y10" s="268" t="str">
        <f>CONCATENATE('Fy2 förmågor alla nivåer'!Y16)</f>
        <v/>
      </c>
      <c r="Z10" s="268" t="str">
        <f>CONCATENATE('Fy2 förmågor alla nivåer'!Z16)</f>
        <v/>
      </c>
      <c r="AA10" s="268" t="str">
        <f>CONCATENATE('Fy2 förmågor alla nivåer'!AA16)</f>
        <v/>
      </c>
      <c r="AB10" s="268" t="str">
        <f>CONCATENATE('Fy2 förmågor alla nivåer'!AB16)</f>
        <v/>
      </c>
      <c r="AC10" s="268" t="str">
        <f>CONCATENATE('Fy2 förmågor alla nivåer'!AC16)</f>
        <v/>
      </c>
      <c r="AD10" s="268" t="str">
        <f>CONCATENATE('Fy2 förmågor alla nivåer'!AD16)</f>
        <v/>
      </c>
      <c r="AE10" s="268" t="str">
        <f>CONCATENATE('Fy2 förmågor alla nivåer'!AE16)</f>
        <v/>
      </c>
      <c r="AF10" s="268" t="str">
        <f>CONCATENATE('Fy2 förmågor alla nivåer'!AF16)</f>
        <v/>
      </c>
      <c r="AG10" s="268" t="str">
        <f>CONCATENATE('Fy2 förmågor alla nivåer'!AG16)</f>
        <v/>
      </c>
      <c r="AH10" s="268" t="str">
        <f>CONCATENATE('Fy2 förmågor alla nivåer'!AH16)</f>
        <v/>
      </c>
      <c r="AI10" s="268" t="str">
        <f>CONCATENATE('Fy2 förmågor alla nivåer'!AI16)</f>
        <v/>
      </c>
      <c r="AJ10" s="268" t="str">
        <f>CONCATENATE('Fy2 förmågor alla nivåer'!AJ16)</f>
        <v/>
      </c>
      <c r="AK10" s="268" t="str">
        <f>CONCATENATE('Fy2 förmågor alla nivåer'!AK16)</f>
        <v/>
      </c>
      <c r="AL10" s="268" t="str">
        <f>CONCATENATE('Fy2 förmågor alla nivåer'!AL16)</f>
        <v/>
      </c>
      <c r="AM10" s="268" t="str">
        <f>CONCATENATE('Fy2 förmågor alla nivåer'!AM16)</f>
        <v/>
      </c>
      <c r="AN10" s="268" t="str">
        <f>CONCATENATE('Fy2 förmågor alla nivåer'!AN16)</f>
        <v/>
      </c>
      <c r="AO10" s="268" t="str">
        <f>CONCATENATE('Fy2 förmågor alla nivåer'!AO16)</f>
        <v/>
      </c>
      <c r="AP10" s="268" t="str">
        <f>CONCATENATE('Fy2 förmågor alla nivåer'!AP16)</f>
        <v/>
      </c>
      <c r="AQ10" s="268" t="str">
        <f>CONCATENATE('Fy2 förmågor alla nivåer'!AQ16)</f>
        <v/>
      </c>
      <c r="AR10" s="268" t="str">
        <f>CONCATENATE('Fy2 förmågor alla nivåer'!AR16)</f>
        <v/>
      </c>
      <c r="AS10" s="268" t="str">
        <f>CONCATENATE('Fy2 förmågor alla nivåer'!AS16)</f>
        <v/>
      </c>
      <c r="AT10" s="268" t="str">
        <f>CONCATENATE('Fy2 förmågor alla nivåer'!AT16)</f>
        <v/>
      </c>
      <c r="AU10" s="268" t="str">
        <f>CONCATENATE('Fy2 förmågor alla nivåer'!AU16)</f>
        <v/>
      </c>
      <c r="AV10" s="268" t="str">
        <f>CONCATENATE('Fy2 förmågor alla nivåer'!AV16)</f>
        <v/>
      </c>
      <c r="AW10" s="268" t="str">
        <f>CONCATENATE('Fy2 förmågor alla nivåer'!AW16)</f>
        <v/>
      </c>
      <c r="AX10" s="268" t="str">
        <f>CONCATENATE('Fy2 förmågor alla nivåer'!AX16)</f>
        <v/>
      </c>
      <c r="AY10" s="268" t="str">
        <f>CONCATENATE('Fy2 förmågor alla nivåer'!AY16)</f>
        <v/>
      </c>
      <c r="AZ10" s="268" t="str">
        <f>CONCATENATE('Fy2 förmågor alla nivåer'!AZ16)</f>
        <v/>
      </c>
      <c r="BA10" s="268" t="str">
        <f>CONCATENATE('Fy2 förmågor alla nivåer'!BA16)</f>
        <v/>
      </c>
      <c r="BB10" s="268" t="str">
        <f>CONCATENATE('Fy2 förmågor alla nivåer'!BB16)</f>
        <v/>
      </c>
      <c r="BC10" s="268" t="str">
        <f>CONCATENATE('Fy2 förmågor alla nivåer'!BC16)</f>
        <v/>
      </c>
      <c r="BD10" s="268" t="str">
        <f>CONCATENATE('Fy2 förmågor alla nivåer'!BD16)</f>
        <v/>
      </c>
      <c r="BE10" s="268" t="str">
        <f>CONCATENATE('Fy2 förmågor alla nivåer'!BE16)</f>
        <v/>
      </c>
      <c r="BF10" s="268" t="str">
        <f>CONCATENATE('Fy2 förmågor alla nivåer'!BF16)</f>
        <v/>
      </c>
      <c r="BG10" s="268" t="str">
        <f>CONCATENATE('Fy2 förmågor alla nivåer'!BG16)</f>
        <v/>
      </c>
      <c r="BH10" s="268" t="str">
        <f>CONCATENATE('Fy2 förmågor alla nivåer'!BH16)</f>
        <v/>
      </c>
      <c r="BI10" s="268" t="str">
        <f>CONCATENATE('Fy2 förmågor alla nivåer'!BI16)</f>
        <v/>
      </c>
      <c r="BJ10" s="268" t="str">
        <f>CONCATENATE('Fy2 förmågor alla nivåer'!BJ16)</f>
        <v/>
      </c>
      <c r="BK10" s="268" t="str">
        <f>CONCATENATE('Fy2 förmågor alla nivåer'!BK16)</f>
        <v/>
      </c>
      <c r="BL10" s="268" t="str">
        <f>CONCATENATE('Fy2 förmågor alla nivåer'!BL16)</f>
        <v/>
      </c>
      <c r="BM10" s="269" t="str">
        <f>CONCATENATE('Fy2 förmågor alla nivåer'!CK16)</f>
        <v/>
      </c>
      <c r="BN10" s="269" t="str">
        <f>CONCATENATE('Fy2 förmågor alla nivåer'!CN16)</f>
        <v>X</v>
      </c>
      <c r="BO10" s="269" t="str">
        <f>CONCATENATE('Fy2 förmågor alla nivåer'!CO16)</f>
        <v>0</v>
      </c>
      <c r="BP10" s="269" t="str">
        <f>CONCATENATE('Fy2 förmågor alla nivåer'!CQ16)</f>
        <v>0</v>
      </c>
      <c r="BQ10" s="269" t="str">
        <f>CONCATENATE('Fy2 förmågor alla nivåer'!CR16)</f>
        <v>0</v>
      </c>
      <c r="BR10" s="269" t="str">
        <f>CONCATENATE('Fy2 förmågor alla nivåer'!CS16)</f>
        <v>0</v>
      </c>
      <c r="BS10" s="269" t="str">
        <f>CONCATENATE('Fy2 förmågor alla nivåer'!CT16)</f>
        <v>0</v>
      </c>
      <c r="BT10" s="269" t="str">
        <f>CONCATENATE('Fy2 förmågor alla nivåer'!CU16)</f>
        <v>0</v>
      </c>
      <c r="BU10" s="269" t="str">
        <f>CONCATENATE('Fy2 förmågor alla nivåer'!CV16)</f>
        <v>F</v>
      </c>
      <c r="BV10" s="270" t="s">
        <v>232</v>
      </c>
      <c r="BW10" s="271" t="s">
        <v>233</v>
      </c>
    </row>
    <row r="11" spans="1:81" ht="15" x14ac:dyDescent="0.25">
      <c r="A11" s="268" t="str">
        <f>CONCATENATE('Fy2 förmågor alla nivåer'!CL17)</f>
        <v/>
      </c>
      <c r="B11" s="268" t="str">
        <f>CONCATENATE('Fy2 förmågor alla nivåer'!A17)</f>
        <v/>
      </c>
      <c r="C11" s="268" t="str">
        <f>CONCATENATE('Fy2 förmågor alla nivåer'!B17)</f>
        <v/>
      </c>
      <c r="D11" s="268" t="str">
        <f>CONCATENATE('Fy2 förmågor alla nivåer'!D17)</f>
        <v/>
      </c>
      <c r="E11" s="268" t="str">
        <f>CONCATENATE('Fy2 förmågor alla nivåer'!E17)</f>
        <v/>
      </c>
      <c r="F11" s="268" t="str">
        <f>CONCATENATE('Fy2 förmågor alla nivåer'!F17)</f>
        <v/>
      </c>
      <c r="G11" s="268" t="str">
        <f>CONCATENATE('Fy2 förmågor alla nivåer'!G17)</f>
        <v/>
      </c>
      <c r="H11" s="268" t="str">
        <f>CONCATENATE('Fy2 förmågor alla nivåer'!H17)</f>
        <v/>
      </c>
      <c r="I11" s="268" t="str">
        <f>CONCATENATE('Fy2 förmågor alla nivåer'!I17)</f>
        <v/>
      </c>
      <c r="J11" s="268" t="str">
        <f>CONCATENATE('Fy2 förmågor alla nivåer'!J17)</f>
        <v/>
      </c>
      <c r="K11" s="268" t="str">
        <f>CONCATENATE('Fy2 förmågor alla nivåer'!K17)</f>
        <v/>
      </c>
      <c r="L11" s="268" t="str">
        <f>CONCATENATE('Fy2 förmågor alla nivåer'!L17)</f>
        <v/>
      </c>
      <c r="M11" s="268" t="str">
        <f>CONCATENATE('Fy2 förmågor alla nivåer'!M17)</f>
        <v/>
      </c>
      <c r="N11" s="268" t="str">
        <f>CONCATENATE('Fy2 förmågor alla nivåer'!N17)</f>
        <v/>
      </c>
      <c r="O11" s="268" t="str">
        <f>CONCATENATE('Fy2 förmågor alla nivåer'!O17)</f>
        <v/>
      </c>
      <c r="P11" s="268" t="str">
        <f>CONCATENATE('Fy2 förmågor alla nivåer'!P17)</f>
        <v/>
      </c>
      <c r="Q11" s="268" t="str">
        <f>CONCATENATE('Fy2 förmågor alla nivåer'!Q17)</f>
        <v/>
      </c>
      <c r="R11" s="268" t="str">
        <f>CONCATENATE('Fy2 förmågor alla nivåer'!R17)</f>
        <v/>
      </c>
      <c r="S11" s="268" t="str">
        <f>CONCATENATE('Fy2 förmågor alla nivåer'!S17)</f>
        <v/>
      </c>
      <c r="T11" s="268" t="str">
        <f>CONCATENATE('Fy2 förmågor alla nivåer'!T17)</f>
        <v/>
      </c>
      <c r="U11" s="268" t="str">
        <f>CONCATENATE('Fy2 förmågor alla nivåer'!U17)</f>
        <v/>
      </c>
      <c r="V11" s="268" t="str">
        <f>CONCATENATE('Fy2 förmågor alla nivåer'!V17)</f>
        <v/>
      </c>
      <c r="W11" s="268" t="str">
        <f>CONCATENATE('Fy2 förmågor alla nivåer'!W17)</f>
        <v/>
      </c>
      <c r="X11" s="268" t="str">
        <f>CONCATENATE('Fy2 förmågor alla nivåer'!X17)</f>
        <v/>
      </c>
      <c r="Y11" s="268" t="str">
        <f>CONCATENATE('Fy2 förmågor alla nivåer'!Y17)</f>
        <v/>
      </c>
      <c r="Z11" s="268" t="str">
        <f>CONCATENATE('Fy2 förmågor alla nivåer'!Z17)</f>
        <v/>
      </c>
      <c r="AA11" s="268" t="str">
        <f>CONCATENATE('Fy2 förmågor alla nivåer'!AA17)</f>
        <v/>
      </c>
      <c r="AB11" s="268" t="str">
        <f>CONCATENATE('Fy2 förmågor alla nivåer'!AB17)</f>
        <v/>
      </c>
      <c r="AC11" s="268" t="str">
        <f>CONCATENATE('Fy2 förmågor alla nivåer'!AC17)</f>
        <v/>
      </c>
      <c r="AD11" s="268" t="str">
        <f>CONCATENATE('Fy2 förmågor alla nivåer'!AD17)</f>
        <v/>
      </c>
      <c r="AE11" s="268" t="str">
        <f>CONCATENATE('Fy2 förmågor alla nivåer'!AE17)</f>
        <v/>
      </c>
      <c r="AF11" s="268" t="str">
        <f>CONCATENATE('Fy2 förmågor alla nivåer'!AF17)</f>
        <v/>
      </c>
      <c r="AG11" s="268" t="str">
        <f>CONCATENATE('Fy2 förmågor alla nivåer'!AG17)</f>
        <v/>
      </c>
      <c r="AH11" s="268" t="str">
        <f>CONCATENATE('Fy2 förmågor alla nivåer'!AH17)</f>
        <v/>
      </c>
      <c r="AI11" s="268" t="str">
        <f>CONCATENATE('Fy2 förmågor alla nivåer'!AI17)</f>
        <v/>
      </c>
      <c r="AJ11" s="268" t="str">
        <f>CONCATENATE('Fy2 förmågor alla nivåer'!AJ17)</f>
        <v/>
      </c>
      <c r="AK11" s="268" t="str">
        <f>CONCATENATE('Fy2 förmågor alla nivåer'!AK17)</f>
        <v/>
      </c>
      <c r="AL11" s="268" t="str">
        <f>CONCATENATE('Fy2 förmågor alla nivåer'!AL17)</f>
        <v/>
      </c>
      <c r="AM11" s="268" t="str">
        <f>CONCATENATE('Fy2 förmågor alla nivåer'!AM17)</f>
        <v/>
      </c>
      <c r="AN11" s="268" t="str">
        <f>CONCATENATE('Fy2 förmågor alla nivåer'!AN17)</f>
        <v/>
      </c>
      <c r="AO11" s="268" t="str">
        <f>CONCATENATE('Fy2 förmågor alla nivåer'!AO17)</f>
        <v/>
      </c>
      <c r="AP11" s="268" t="str">
        <f>CONCATENATE('Fy2 förmågor alla nivåer'!AP17)</f>
        <v/>
      </c>
      <c r="AQ11" s="268" t="str">
        <f>CONCATENATE('Fy2 förmågor alla nivåer'!AQ17)</f>
        <v/>
      </c>
      <c r="AR11" s="268" t="str">
        <f>CONCATENATE('Fy2 förmågor alla nivåer'!AR17)</f>
        <v/>
      </c>
      <c r="AS11" s="268" t="str">
        <f>CONCATENATE('Fy2 förmågor alla nivåer'!AS17)</f>
        <v/>
      </c>
      <c r="AT11" s="268" t="str">
        <f>CONCATENATE('Fy2 förmågor alla nivåer'!AT17)</f>
        <v/>
      </c>
      <c r="AU11" s="268" t="str">
        <f>CONCATENATE('Fy2 förmågor alla nivåer'!AU17)</f>
        <v/>
      </c>
      <c r="AV11" s="268" t="str">
        <f>CONCATENATE('Fy2 förmågor alla nivåer'!AV17)</f>
        <v/>
      </c>
      <c r="AW11" s="268" t="str">
        <f>CONCATENATE('Fy2 förmågor alla nivåer'!AW17)</f>
        <v/>
      </c>
      <c r="AX11" s="268" t="str">
        <f>CONCATENATE('Fy2 förmågor alla nivåer'!AX17)</f>
        <v/>
      </c>
      <c r="AY11" s="268" t="str">
        <f>CONCATENATE('Fy2 förmågor alla nivåer'!AY17)</f>
        <v/>
      </c>
      <c r="AZ11" s="268" t="str">
        <f>CONCATENATE('Fy2 förmågor alla nivåer'!AZ17)</f>
        <v/>
      </c>
      <c r="BA11" s="268" t="str">
        <f>CONCATENATE('Fy2 förmågor alla nivåer'!BA17)</f>
        <v/>
      </c>
      <c r="BB11" s="268" t="str">
        <f>CONCATENATE('Fy2 förmågor alla nivåer'!BB17)</f>
        <v/>
      </c>
      <c r="BC11" s="268" t="str">
        <f>CONCATENATE('Fy2 förmågor alla nivåer'!BC17)</f>
        <v/>
      </c>
      <c r="BD11" s="268" t="str">
        <f>CONCATENATE('Fy2 förmågor alla nivåer'!BD17)</f>
        <v/>
      </c>
      <c r="BE11" s="268" t="str">
        <f>CONCATENATE('Fy2 förmågor alla nivåer'!BE17)</f>
        <v/>
      </c>
      <c r="BF11" s="268" t="str">
        <f>CONCATENATE('Fy2 förmågor alla nivåer'!BF17)</f>
        <v/>
      </c>
      <c r="BG11" s="268" t="str">
        <f>CONCATENATE('Fy2 förmågor alla nivåer'!BG17)</f>
        <v/>
      </c>
      <c r="BH11" s="268" t="str">
        <f>CONCATENATE('Fy2 förmågor alla nivåer'!BH17)</f>
        <v/>
      </c>
      <c r="BI11" s="268" t="str">
        <f>CONCATENATE('Fy2 förmågor alla nivåer'!BI17)</f>
        <v/>
      </c>
      <c r="BJ11" s="268" t="str">
        <f>CONCATENATE('Fy2 förmågor alla nivåer'!BJ17)</f>
        <v/>
      </c>
      <c r="BK11" s="268" t="str">
        <f>CONCATENATE('Fy2 förmågor alla nivåer'!BK17)</f>
        <v/>
      </c>
      <c r="BL11" s="268" t="str">
        <f>CONCATENATE('Fy2 förmågor alla nivåer'!BL17)</f>
        <v/>
      </c>
      <c r="BM11" s="269" t="str">
        <f>CONCATENATE('Fy2 förmågor alla nivåer'!CK17)</f>
        <v/>
      </c>
      <c r="BN11" s="269" t="str">
        <f>CONCATENATE('Fy2 förmågor alla nivåer'!CN17)</f>
        <v>X</v>
      </c>
      <c r="BO11" s="269" t="str">
        <f>CONCATENATE('Fy2 förmågor alla nivåer'!CO17)</f>
        <v>0</v>
      </c>
      <c r="BP11" s="269" t="str">
        <f>CONCATENATE('Fy2 förmågor alla nivåer'!CQ17)</f>
        <v>0</v>
      </c>
      <c r="BQ11" s="269" t="str">
        <f>CONCATENATE('Fy2 förmågor alla nivåer'!CR17)</f>
        <v>0</v>
      </c>
      <c r="BR11" s="269" t="str">
        <f>CONCATENATE('Fy2 förmågor alla nivåer'!CS17)</f>
        <v>0</v>
      </c>
      <c r="BS11" s="269" t="str">
        <f>CONCATENATE('Fy2 förmågor alla nivåer'!CT17)</f>
        <v>0</v>
      </c>
      <c r="BT11" s="269" t="str">
        <f>CONCATENATE('Fy2 förmågor alla nivåer'!CU17)</f>
        <v>0</v>
      </c>
      <c r="BU11" s="269" t="str">
        <f>CONCATENATE('Fy2 förmågor alla nivåer'!CV17)</f>
        <v>F</v>
      </c>
      <c r="BV11" s="270" t="s">
        <v>234</v>
      </c>
      <c r="BW11" s="271" t="s">
        <v>235</v>
      </c>
    </row>
    <row r="12" spans="1:81" ht="15" x14ac:dyDescent="0.25">
      <c r="A12" s="268" t="str">
        <f>CONCATENATE('Fy2 förmågor alla nivåer'!CL18)</f>
        <v/>
      </c>
      <c r="B12" s="268" t="str">
        <f>CONCATENATE('Fy2 förmågor alla nivåer'!A18)</f>
        <v/>
      </c>
      <c r="C12" s="268" t="str">
        <f>CONCATENATE('Fy2 förmågor alla nivåer'!B18)</f>
        <v/>
      </c>
      <c r="D12" s="268" t="str">
        <f>CONCATENATE('Fy2 förmågor alla nivåer'!D18)</f>
        <v/>
      </c>
      <c r="E12" s="268" t="str">
        <f>CONCATENATE('Fy2 förmågor alla nivåer'!E18)</f>
        <v/>
      </c>
      <c r="F12" s="268" t="str">
        <f>CONCATENATE('Fy2 förmågor alla nivåer'!F18)</f>
        <v/>
      </c>
      <c r="G12" s="268" t="str">
        <f>CONCATENATE('Fy2 förmågor alla nivåer'!G18)</f>
        <v/>
      </c>
      <c r="H12" s="268" t="str">
        <f>CONCATENATE('Fy2 förmågor alla nivåer'!H18)</f>
        <v/>
      </c>
      <c r="I12" s="268" t="str">
        <f>CONCATENATE('Fy2 förmågor alla nivåer'!I18)</f>
        <v/>
      </c>
      <c r="J12" s="268" t="str">
        <f>CONCATENATE('Fy2 förmågor alla nivåer'!J18)</f>
        <v/>
      </c>
      <c r="K12" s="268" t="str">
        <f>CONCATENATE('Fy2 förmågor alla nivåer'!K18)</f>
        <v/>
      </c>
      <c r="L12" s="268" t="str">
        <f>CONCATENATE('Fy2 förmågor alla nivåer'!L18)</f>
        <v/>
      </c>
      <c r="M12" s="268" t="str">
        <f>CONCATENATE('Fy2 förmågor alla nivåer'!M18)</f>
        <v/>
      </c>
      <c r="N12" s="268" t="str">
        <f>CONCATENATE('Fy2 förmågor alla nivåer'!N18)</f>
        <v/>
      </c>
      <c r="O12" s="268" t="str">
        <f>CONCATENATE('Fy2 förmågor alla nivåer'!O18)</f>
        <v/>
      </c>
      <c r="P12" s="268" t="str">
        <f>CONCATENATE('Fy2 förmågor alla nivåer'!P18)</f>
        <v/>
      </c>
      <c r="Q12" s="268" t="str">
        <f>CONCATENATE('Fy2 förmågor alla nivåer'!Q18)</f>
        <v/>
      </c>
      <c r="R12" s="268" t="str">
        <f>CONCATENATE('Fy2 förmågor alla nivåer'!R18)</f>
        <v/>
      </c>
      <c r="S12" s="268" t="str">
        <f>CONCATENATE('Fy2 förmågor alla nivåer'!S18)</f>
        <v/>
      </c>
      <c r="T12" s="268" t="str">
        <f>CONCATENATE('Fy2 förmågor alla nivåer'!T18)</f>
        <v/>
      </c>
      <c r="U12" s="268" t="str">
        <f>CONCATENATE('Fy2 förmågor alla nivåer'!U18)</f>
        <v/>
      </c>
      <c r="V12" s="268" t="str">
        <f>CONCATENATE('Fy2 förmågor alla nivåer'!V18)</f>
        <v/>
      </c>
      <c r="W12" s="268" t="str">
        <f>CONCATENATE('Fy2 förmågor alla nivåer'!W18)</f>
        <v/>
      </c>
      <c r="X12" s="268" t="str">
        <f>CONCATENATE('Fy2 förmågor alla nivåer'!X18)</f>
        <v/>
      </c>
      <c r="Y12" s="268" t="str">
        <f>CONCATENATE('Fy2 förmågor alla nivåer'!Y18)</f>
        <v/>
      </c>
      <c r="Z12" s="268" t="str">
        <f>CONCATENATE('Fy2 förmågor alla nivåer'!Z18)</f>
        <v/>
      </c>
      <c r="AA12" s="268" t="str">
        <f>CONCATENATE('Fy2 förmågor alla nivåer'!AA18)</f>
        <v/>
      </c>
      <c r="AB12" s="268" t="str">
        <f>CONCATENATE('Fy2 förmågor alla nivåer'!AB18)</f>
        <v/>
      </c>
      <c r="AC12" s="268" t="str">
        <f>CONCATENATE('Fy2 förmågor alla nivåer'!AC18)</f>
        <v/>
      </c>
      <c r="AD12" s="268" t="str">
        <f>CONCATENATE('Fy2 förmågor alla nivåer'!AD18)</f>
        <v/>
      </c>
      <c r="AE12" s="268" t="str">
        <f>CONCATENATE('Fy2 förmågor alla nivåer'!AE18)</f>
        <v/>
      </c>
      <c r="AF12" s="268" t="str">
        <f>CONCATENATE('Fy2 förmågor alla nivåer'!AF18)</f>
        <v/>
      </c>
      <c r="AG12" s="268" t="str">
        <f>CONCATENATE('Fy2 förmågor alla nivåer'!AG18)</f>
        <v/>
      </c>
      <c r="AH12" s="268" t="str">
        <f>CONCATENATE('Fy2 förmågor alla nivåer'!AH18)</f>
        <v/>
      </c>
      <c r="AI12" s="268" t="str">
        <f>CONCATENATE('Fy2 förmågor alla nivåer'!AI18)</f>
        <v/>
      </c>
      <c r="AJ12" s="268" t="str">
        <f>CONCATENATE('Fy2 förmågor alla nivåer'!AJ18)</f>
        <v/>
      </c>
      <c r="AK12" s="268" t="str">
        <f>CONCATENATE('Fy2 förmågor alla nivåer'!AK18)</f>
        <v/>
      </c>
      <c r="AL12" s="268" t="str">
        <f>CONCATENATE('Fy2 förmågor alla nivåer'!AL18)</f>
        <v/>
      </c>
      <c r="AM12" s="268" t="str">
        <f>CONCATENATE('Fy2 förmågor alla nivåer'!AM18)</f>
        <v/>
      </c>
      <c r="AN12" s="268" t="str">
        <f>CONCATENATE('Fy2 förmågor alla nivåer'!AN18)</f>
        <v/>
      </c>
      <c r="AO12" s="268" t="str">
        <f>CONCATENATE('Fy2 förmågor alla nivåer'!AO18)</f>
        <v/>
      </c>
      <c r="AP12" s="268" t="str">
        <f>CONCATENATE('Fy2 förmågor alla nivåer'!AP18)</f>
        <v/>
      </c>
      <c r="AQ12" s="268" t="str">
        <f>CONCATENATE('Fy2 förmågor alla nivåer'!AQ18)</f>
        <v/>
      </c>
      <c r="AR12" s="268" t="str">
        <f>CONCATENATE('Fy2 förmågor alla nivåer'!AR18)</f>
        <v/>
      </c>
      <c r="AS12" s="268" t="str">
        <f>CONCATENATE('Fy2 förmågor alla nivåer'!AS18)</f>
        <v/>
      </c>
      <c r="AT12" s="268" t="str">
        <f>CONCATENATE('Fy2 förmågor alla nivåer'!AT18)</f>
        <v/>
      </c>
      <c r="AU12" s="268" t="str">
        <f>CONCATENATE('Fy2 förmågor alla nivåer'!AU18)</f>
        <v/>
      </c>
      <c r="AV12" s="268" t="str">
        <f>CONCATENATE('Fy2 förmågor alla nivåer'!AV18)</f>
        <v/>
      </c>
      <c r="AW12" s="268" t="str">
        <f>CONCATENATE('Fy2 förmågor alla nivåer'!AW18)</f>
        <v/>
      </c>
      <c r="AX12" s="268" t="str">
        <f>CONCATENATE('Fy2 förmågor alla nivåer'!AX18)</f>
        <v/>
      </c>
      <c r="AY12" s="268" t="str">
        <f>CONCATENATE('Fy2 förmågor alla nivåer'!AY18)</f>
        <v/>
      </c>
      <c r="AZ12" s="268" t="str">
        <f>CONCATENATE('Fy2 förmågor alla nivåer'!AZ18)</f>
        <v/>
      </c>
      <c r="BA12" s="268" t="str">
        <f>CONCATENATE('Fy2 förmågor alla nivåer'!BA18)</f>
        <v/>
      </c>
      <c r="BB12" s="268" t="str">
        <f>CONCATENATE('Fy2 förmågor alla nivåer'!BB18)</f>
        <v/>
      </c>
      <c r="BC12" s="268" t="str">
        <f>CONCATENATE('Fy2 förmågor alla nivåer'!BC18)</f>
        <v/>
      </c>
      <c r="BD12" s="268" t="str">
        <f>CONCATENATE('Fy2 förmågor alla nivåer'!BD18)</f>
        <v/>
      </c>
      <c r="BE12" s="268" t="str">
        <f>CONCATENATE('Fy2 förmågor alla nivåer'!BE18)</f>
        <v/>
      </c>
      <c r="BF12" s="268" t="str">
        <f>CONCATENATE('Fy2 förmågor alla nivåer'!BF18)</f>
        <v/>
      </c>
      <c r="BG12" s="268" t="str">
        <f>CONCATENATE('Fy2 förmågor alla nivåer'!BG18)</f>
        <v/>
      </c>
      <c r="BH12" s="268" t="str">
        <f>CONCATENATE('Fy2 förmågor alla nivåer'!BH18)</f>
        <v/>
      </c>
      <c r="BI12" s="268" t="str">
        <f>CONCATENATE('Fy2 förmågor alla nivåer'!BI18)</f>
        <v/>
      </c>
      <c r="BJ12" s="268" t="str">
        <f>CONCATENATE('Fy2 förmågor alla nivåer'!BJ18)</f>
        <v/>
      </c>
      <c r="BK12" s="268" t="str">
        <f>CONCATENATE('Fy2 förmågor alla nivåer'!BK18)</f>
        <v/>
      </c>
      <c r="BL12" s="268" t="str">
        <f>CONCATENATE('Fy2 förmågor alla nivåer'!BL18)</f>
        <v/>
      </c>
      <c r="BM12" s="269" t="str">
        <f>CONCATENATE('Fy2 förmågor alla nivåer'!CK18)</f>
        <v/>
      </c>
      <c r="BN12" s="269" t="str">
        <f>CONCATENATE('Fy2 förmågor alla nivåer'!CN18)</f>
        <v>X</v>
      </c>
      <c r="BO12" s="269" t="str">
        <f>CONCATENATE('Fy2 förmågor alla nivåer'!CO18)</f>
        <v>0</v>
      </c>
      <c r="BP12" s="269" t="str">
        <f>CONCATENATE('Fy2 förmågor alla nivåer'!CQ18)</f>
        <v>0</v>
      </c>
      <c r="BQ12" s="269" t="str">
        <f>CONCATENATE('Fy2 förmågor alla nivåer'!CR18)</f>
        <v>0</v>
      </c>
      <c r="BR12" s="269" t="str">
        <f>CONCATENATE('Fy2 förmågor alla nivåer'!CS18)</f>
        <v>0</v>
      </c>
      <c r="BS12" s="269" t="str">
        <f>CONCATENATE('Fy2 förmågor alla nivåer'!CT18)</f>
        <v>0</v>
      </c>
      <c r="BT12" s="269" t="str">
        <f>CONCATENATE('Fy2 förmågor alla nivåer'!CU18)</f>
        <v>0</v>
      </c>
      <c r="BU12" s="269" t="str">
        <f>CONCATENATE('Fy2 förmågor alla nivåer'!CV18)</f>
        <v>F</v>
      </c>
      <c r="BV12" s="270" t="s">
        <v>236</v>
      </c>
      <c r="BW12" s="271" t="s">
        <v>237</v>
      </c>
    </row>
    <row r="13" spans="1:81" ht="15" x14ac:dyDescent="0.25">
      <c r="A13" s="268" t="str">
        <f>CONCATENATE('Fy2 förmågor alla nivåer'!CL19)</f>
        <v/>
      </c>
      <c r="B13" s="268" t="str">
        <f>CONCATENATE('Fy2 förmågor alla nivåer'!A19)</f>
        <v/>
      </c>
      <c r="C13" s="268" t="str">
        <f>CONCATENATE('Fy2 förmågor alla nivåer'!B19)</f>
        <v/>
      </c>
      <c r="D13" s="268" t="str">
        <f>CONCATENATE('Fy2 förmågor alla nivåer'!D19)</f>
        <v/>
      </c>
      <c r="E13" s="268" t="str">
        <f>CONCATENATE('Fy2 förmågor alla nivåer'!E19)</f>
        <v/>
      </c>
      <c r="F13" s="268" t="str">
        <f>CONCATENATE('Fy2 förmågor alla nivåer'!F19)</f>
        <v/>
      </c>
      <c r="G13" s="268" t="str">
        <f>CONCATENATE('Fy2 förmågor alla nivåer'!G19)</f>
        <v/>
      </c>
      <c r="H13" s="268" t="str">
        <f>CONCATENATE('Fy2 förmågor alla nivåer'!H19)</f>
        <v/>
      </c>
      <c r="I13" s="268" t="str">
        <f>CONCATENATE('Fy2 förmågor alla nivåer'!I19)</f>
        <v/>
      </c>
      <c r="J13" s="268" t="str">
        <f>CONCATENATE('Fy2 förmågor alla nivåer'!J19)</f>
        <v/>
      </c>
      <c r="K13" s="268" t="str">
        <f>CONCATENATE('Fy2 förmågor alla nivåer'!K19)</f>
        <v/>
      </c>
      <c r="L13" s="268" t="str">
        <f>CONCATENATE('Fy2 förmågor alla nivåer'!L19)</f>
        <v/>
      </c>
      <c r="M13" s="268" t="str">
        <f>CONCATENATE('Fy2 förmågor alla nivåer'!M19)</f>
        <v/>
      </c>
      <c r="N13" s="268" t="str">
        <f>CONCATENATE('Fy2 förmågor alla nivåer'!N19)</f>
        <v/>
      </c>
      <c r="O13" s="268" t="str">
        <f>CONCATENATE('Fy2 förmågor alla nivåer'!O19)</f>
        <v/>
      </c>
      <c r="P13" s="268" t="str">
        <f>CONCATENATE('Fy2 förmågor alla nivåer'!P19)</f>
        <v/>
      </c>
      <c r="Q13" s="268" t="str">
        <f>CONCATENATE('Fy2 förmågor alla nivåer'!Q19)</f>
        <v/>
      </c>
      <c r="R13" s="268" t="str">
        <f>CONCATENATE('Fy2 förmågor alla nivåer'!R19)</f>
        <v/>
      </c>
      <c r="S13" s="268" t="str">
        <f>CONCATENATE('Fy2 förmågor alla nivåer'!S19)</f>
        <v/>
      </c>
      <c r="T13" s="268" t="str">
        <f>CONCATENATE('Fy2 förmågor alla nivåer'!T19)</f>
        <v/>
      </c>
      <c r="U13" s="268" t="str">
        <f>CONCATENATE('Fy2 förmågor alla nivåer'!U19)</f>
        <v/>
      </c>
      <c r="V13" s="268" t="str">
        <f>CONCATENATE('Fy2 förmågor alla nivåer'!V19)</f>
        <v/>
      </c>
      <c r="W13" s="268" t="str">
        <f>CONCATENATE('Fy2 förmågor alla nivåer'!W19)</f>
        <v/>
      </c>
      <c r="X13" s="268" t="str">
        <f>CONCATENATE('Fy2 förmågor alla nivåer'!X19)</f>
        <v/>
      </c>
      <c r="Y13" s="268" t="str">
        <f>CONCATENATE('Fy2 förmågor alla nivåer'!Y19)</f>
        <v/>
      </c>
      <c r="Z13" s="268" t="str">
        <f>CONCATENATE('Fy2 förmågor alla nivåer'!Z19)</f>
        <v/>
      </c>
      <c r="AA13" s="268" t="str">
        <f>CONCATENATE('Fy2 förmågor alla nivåer'!AA19)</f>
        <v/>
      </c>
      <c r="AB13" s="268" t="str">
        <f>CONCATENATE('Fy2 förmågor alla nivåer'!AB19)</f>
        <v/>
      </c>
      <c r="AC13" s="268" t="str">
        <f>CONCATENATE('Fy2 förmågor alla nivåer'!AC19)</f>
        <v/>
      </c>
      <c r="AD13" s="268" t="str">
        <f>CONCATENATE('Fy2 förmågor alla nivåer'!AD19)</f>
        <v/>
      </c>
      <c r="AE13" s="268" t="str">
        <f>CONCATENATE('Fy2 förmågor alla nivåer'!AE19)</f>
        <v/>
      </c>
      <c r="AF13" s="268" t="str">
        <f>CONCATENATE('Fy2 förmågor alla nivåer'!AF19)</f>
        <v/>
      </c>
      <c r="AG13" s="268" t="str">
        <f>CONCATENATE('Fy2 förmågor alla nivåer'!AG19)</f>
        <v/>
      </c>
      <c r="AH13" s="268" t="str">
        <f>CONCATENATE('Fy2 förmågor alla nivåer'!AH19)</f>
        <v/>
      </c>
      <c r="AI13" s="268" t="str">
        <f>CONCATENATE('Fy2 förmågor alla nivåer'!AI19)</f>
        <v/>
      </c>
      <c r="AJ13" s="268" t="str">
        <f>CONCATENATE('Fy2 förmågor alla nivåer'!AJ19)</f>
        <v/>
      </c>
      <c r="AK13" s="268" t="str">
        <f>CONCATENATE('Fy2 förmågor alla nivåer'!AK19)</f>
        <v/>
      </c>
      <c r="AL13" s="268" t="str">
        <f>CONCATENATE('Fy2 förmågor alla nivåer'!AL19)</f>
        <v/>
      </c>
      <c r="AM13" s="268" t="str">
        <f>CONCATENATE('Fy2 förmågor alla nivåer'!AM19)</f>
        <v/>
      </c>
      <c r="AN13" s="268" t="str">
        <f>CONCATENATE('Fy2 förmågor alla nivåer'!AN19)</f>
        <v/>
      </c>
      <c r="AO13" s="268" t="str">
        <f>CONCATENATE('Fy2 förmågor alla nivåer'!AO19)</f>
        <v/>
      </c>
      <c r="AP13" s="268" t="str">
        <f>CONCATENATE('Fy2 förmågor alla nivåer'!AP19)</f>
        <v/>
      </c>
      <c r="AQ13" s="268" t="str">
        <f>CONCATENATE('Fy2 förmågor alla nivåer'!AQ19)</f>
        <v/>
      </c>
      <c r="AR13" s="268" t="str">
        <f>CONCATENATE('Fy2 förmågor alla nivåer'!AR19)</f>
        <v/>
      </c>
      <c r="AS13" s="268" t="str">
        <f>CONCATENATE('Fy2 förmågor alla nivåer'!AS19)</f>
        <v/>
      </c>
      <c r="AT13" s="268" t="str">
        <f>CONCATENATE('Fy2 förmågor alla nivåer'!AT19)</f>
        <v/>
      </c>
      <c r="AU13" s="268" t="str">
        <f>CONCATENATE('Fy2 förmågor alla nivåer'!AU19)</f>
        <v/>
      </c>
      <c r="AV13" s="268" t="str">
        <f>CONCATENATE('Fy2 förmågor alla nivåer'!AV19)</f>
        <v/>
      </c>
      <c r="AW13" s="268" t="str">
        <f>CONCATENATE('Fy2 förmågor alla nivåer'!AW19)</f>
        <v/>
      </c>
      <c r="AX13" s="268" t="str">
        <f>CONCATENATE('Fy2 förmågor alla nivåer'!AX19)</f>
        <v/>
      </c>
      <c r="AY13" s="268" t="str">
        <f>CONCATENATE('Fy2 förmågor alla nivåer'!AY19)</f>
        <v/>
      </c>
      <c r="AZ13" s="268" t="str">
        <f>CONCATENATE('Fy2 förmågor alla nivåer'!AZ19)</f>
        <v/>
      </c>
      <c r="BA13" s="268" t="str">
        <f>CONCATENATE('Fy2 förmågor alla nivåer'!BA19)</f>
        <v/>
      </c>
      <c r="BB13" s="268" t="str">
        <f>CONCATENATE('Fy2 förmågor alla nivåer'!BB19)</f>
        <v/>
      </c>
      <c r="BC13" s="268" t="str">
        <f>CONCATENATE('Fy2 förmågor alla nivåer'!BC19)</f>
        <v/>
      </c>
      <c r="BD13" s="268" t="str">
        <f>CONCATENATE('Fy2 förmågor alla nivåer'!BD19)</f>
        <v/>
      </c>
      <c r="BE13" s="268" t="str">
        <f>CONCATENATE('Fy2 förmågor alla nivåer'!BE19)</f>
        <v/>
      </c>
      <c r="BF13" s="268" t="str">
        <f>CONCATENATE('Fy2 förmågor alla nivåer'!BF19)</f>
        <v/>
      </c>
      <c r="BG13" s="268" t="str">
        <f>CONCATENATE('Fy2 förmågor alla nivåer'!BG19)</f>
        <v/>
      </c>
      <c r="BH13" s="268" t="str">
        <f>CONCATENATE('Fy2 förmågor alla nivåer'!BH19)</f>
        <v/>
      </c>
      <c r="BI13" s="268" t="str">
        <f>CONCATENATE('Fy2 förmågor alla nivåer'!BI19)</f>
        <v/>
      </c>
      <c r="BJ13" s="268" t="str">
        <f>CONCATENATE('Fy2 förmågor alla nivåer'!BJ19)</f>
        <v/>
      </c>
      <c r="BK13" s="268" t="str">
        <f>CONCATENATE('Fy2 förmågor alla nivåer'!BK19)</f>
        <v/>
      </c>
      <c r="BL13" s="268" t="str">
        <f>CONCATENATE('Fy2 förmågor alla nivåer'!BL19)</f>
        <v/>
      </c>
      <c r="BM13" s="269" t="str">
        <f>CONCATENATE('Fy2 förmågor alla nivåer'!CK19)</f>
        <v/>
      </c>
      <c r="BN13" s="269" t="str">
        <f>CONCATENATE('Fy2 förmågor alla nivåer'!CN19)</f>
        <v>X</v>
      </c>
      <c r="BO13" s="269" t="str">
        <f>CONCATENATE('Fy2 förmågor alla nivåer'!CO19)</f>
        <v>0</v>
      </c>
      <c r="BP13" s="269" t="str">
        <f>CONCATENATE('Fy2 förmågor alla nivåer'!CQ19)</f>
        <v>0</v>
      </c>
      <c r="BQ13" s="269" t="str">
        <f>CONCATENATE('Fy2 förmågor alla nivåer'!CR19)</f>
        <v>0</v>
      </c>
      <c r="BR13" s="269" t="str">
        <f>CONCATENATE('Fy2 förmågor alla nivåer'!CS19)</f>
        <v>0</v>
      </c>
      <c r="BS13" s="269" t="str">
        <f>CONCATENATE('Fy2 förmågor alla nivåer'!CT19)</f>
        <v>0</v>
      </c>
      <c r="BT13" s="269" t="str">
        <f>CONCATENATE('Fy2 förmågor alla nivåer'!CU19)</f>
        <v>0</v>
      </c>
      <c r="BU13" s="269" t="str">
        <f>CONCATENATE('Fy2 förmågor alla nivåer'!CV19)</f>
        <v>F</v>
      </c>
      <c r="BV13" s="270" t="s">
        <v>238</v>
      </c>
      <c r="BW13" s="271" t="s">
        <v>239</v>
      </c>
    </row>
    <row r="14" spans="1:81" ht="15" x14ac:dyDescent="0.25">
      <c r="A14" s="268" t="str">
        <f>CONCATENATE('Fy2 förmågor alla nivåer'!CL20)</f>
        <v/>
      </c>
      <c r="B14" s="268" t="str">
        <f>CONCATENATE('Fy2 förmågor alla nivåer'!A20)</f>
        <v/>
      </c>
      <c r="C14" s="268" t="str">
        <f>CONCATENATE('Fy2 förmågor alla nivåer'!B20)</f>
        <v/>
      </c>
      <c r="D14" s="268" t="str">
        <f>CONCATENATE('Fy2 förmågor alla nivåer'!D20)</f>
        <v/>
      </c>
      <c r="E14" s="268" t="str">
        <f>CONCATENATE('Fy2 förmågor alla nivåer'!E20)</f>
        <v/>
      </c>
      <c r="F14" s="268" t="str">
        <f>CONCATENATE('Fy2 förmågor alla nivåer'!F20)</f>
        <v/>
      </c>
      <c r="G14" s="268" t="str">
        <f>CONCATENATE('Fy2 förmågor alla nivåer'!G20)</f>
        <v/>
      </c>
      <c r="H14" s="268" t="str">
        <f>CONCATENATE('Fy2 förmågor alla nivåer'!H20)</f>
        <v/>
      </c>
      <c r="I14" s="268" t="str">
        <f>CONCATENATE('Fy2 förmågor alla nivåer'!I20)</f>
        <v/>
      </c>
      <c r="J14" s="268" t="str">
        <f>CONCATENATE('Fy2 förmågor alla nivåer'!J20)</f>
        <v/>
      </c>
      <c r="K14" s="268" t="str">
        <f>CONCATENATE('Fy2 förmågor alla nivåer'!K20)</f>
        <v/>
      </c>
      <c r="L14" s="268" t="str">
        <f>CONCATENATE('Fy2 förmågor alla nivåer'!L20)</f>
        <v/>
      </c>
      <c r="M14" s="268" t="str">
        <f>CONCATENATE('Fy2 förmågor alla nivåer'!M20)</f>
        <v/>
      </c>
      <c r="N14" s="268" t="str">
        <f>CONCATENATE('Fy2 förmågor alla nivåer'!N20)</f>
        <v/>
      </c>
      <c r="O14" s="268" t="str">
        <f>CONCATENATE('Fy2 förmågor alla nivåer'!O20)</f>
        <v/>
      </c>
      <c r="P14" s="268" t="str">
        <f>CONCATENATE('Fy2 förmågor alla nivåer'!P20)</f>
        <v/>
      </c>
      <c r="Q14" s="268" t="str">
        <f>CONCATENATE('Fy2 förmågor alla nivåer'!Q20)</f>
        <v/>
      </c>
      <c r="R14" s="268" t="str">
        <f>CONCATENATE('Fy2 förmågor alla nivåer'!R20)</f>
        <v/>
      </c>
      <c r="S14" s="268" t="str">
        <f>CONCATENATE('Fy2 förmågor alla nivåer'!S20)</f>
        <v/>
      </c>
      <c r="T14" s="268" t="str">
        <f>CONCATENATE('Fy2 förmågor alla nivåer'!T20)</f>
        <v/>
      </c>
      <c r="U14" s="268" t="str">
        <f>CONCATENATE('Fy2 förmågor alla nivåer'!U20)</f>
        <v/>
      </c>
      <c r="V14" s="268" t="str">
        <f>CONCATENATE('Fy2 förmågor alla nivåer'!V20)</f>
        <v/>
      </c>
      <c r="W14" s="268" t="str">
        <f>CONCATENATE('Fy2 förmågor alla nivåer'!W20)</f>
        <v/>
      </c>
      <c r="X14" s="268" t="str">
        <f>CONCATENATE('Fy2 förmågor alla nivåer'!X20)</f>
        <v/>
      </c>
      <c r="Y14" s="268" t="str">
        <f>CONCATENATE('Fy2 förmågor alla nivåer'!Y20)</f>
        <v/>
      </c>
      <c r="Z14" s="268" t="str">
        <f>CONCATENATE('Fy2 förmågor alla nivåer'!Z20)</f>
        <v/>
      </c>
      <c r="AA14" s="268" t="str">
        <f>CONCATENATE('Fy2 förmågor alla nivåer'!AA20)</f>
        <v/>
      </c>
      <c r="AB14" s="268" t="str">
        <f>CONCATENATE('Fy2 förmågor alla nivåer'!AB20)</f>
        <v/>
      </c>
      <c r="AC14" s="268" t="str">
        <f>CONCATENATE('Fy2 förmågor alla nivåer'!AC20)</f>
        <v/>
      </c>
      <c r="AD14" s="268" t="str">
        <f>CONCATENATE('Fy2 förmågor alla nivåer'!AD20)</f>
        <v/>
      </c>
      <c r="AE14" s="268" t="str">
        <f>CONCATENATE('Fy2 förmågor alla nivåer'!AE20)</f>
        <v/>
      </c>
      <c r="AF14" s="268" t="str">
        <f>CONCATENATE('Fy2 förmågor alla nivåer'!AF20)</f>
        <v/>
      </c>
      <c r="AG14" s="268" t="str">
        <f>CONCATENATE('Fy2 förmågor alla nivåer'!AG20)</f>
        <v/>
      </c>
      <c r="AH14" s="268" t="str">
        <f>CONCATENATE('Fy2 förmågor alla nivåer'!AH20)</f>
        <v/>
      </c>
      <c r="AI14" s="268" t="str">
        <f>CONCATENATE('Fy2 förmågor alla nivåer'!AI20)</f>
        <v/>
      </c>
      <c r="AJ14" s="268" t="str">
        <f>CONCATENATE('Fy2 förmågor alla nivåer'!AJ20)</f>
        <v/>
      </c>
      <c r="AK14" s="268" t="str">
        <f>CONCATENATE('Fy2 förmågor alla nivåer'!AK20)</f>
        <v/>
      </c>
      <c r="AL14" s="268" t="str">
        <f>CONCATENATE('Fy2 förmågor alla nivåer'!AL20)</f>
        <v/>
      </c>
      <c r="AM14" s="268" t="str">
        <f>CONCATENATE('Fy2 förmågor alla nivåer'!AM20)</f>
        <v/>
      </c>
      <c r="AN14" s="268" t="str">
        <f>CONCATENATE('Fy2 förmågor alla nivåer'!AN20)</f>
        <v/>
      </c>
      <c r="AO14" s="268" t="str">
        <f>CONCATENATE('Fy2 förmågor alla nivåer'!AO20)</f>
        <v/>
      </c>
      <c r="AP14" s="268" t="str">
        <f>CONCATENATE('Fy2 förmågor alla nivåer'!AP20)</f>
        <v/>
      </c>
      <c r="AQ14" s="268" t="str">
        <f>CONCATENATE('Fy2 förmågor alla nivåer'!AQ20)</f>
        <v/>
      </c>
      <c r="AR14" s="268" t="str">
        <f>CONCATENATE('Fy2 förmågor alla nivåer'!AR20)</f>
        <v/>
      </c>
      <c r="AS14" s="268" t="str">
        <f>CONCATENATE('Fy2 förmågor alla nivåer'!AS20)</f>
        <v/>
      </c>
      <c r="AT14" s="268" t="str">
        <f>CONCATENATE('Fy2 förmågor alla nivåer'!AT20)</f>
        <v/>
      </c>
      <c r="AU14" s="268" t="str">
        <f>CONCATENATE('Fy2 förmågor alla nivåer'!AU20)</f>
        <v/>
      </c>
      <c r="AV14" s="268" t="str">
        <f>CONCATENATE('Fy2 förmågor alla nivåer'!AV20)</f>
        <v/>
      </c>
      <c r="AW14" s="268" t="str">
        <f>CONCATENATE('Fy2 förmågor alla nivåer'!AW20)</f>
        <v/>
      </c>
      <c r="AX14" s="268" t="str">
        <f>CONCATENATE('Fy2 förmågor alla nivåer'!AX20)</f>
        <v/>
      </c>
      <c r="AY14" s="268" t="str">
        <f>CONCATENATE('Fy2 förmågor alla nivåer'!AY20)</f>
        <v/>
      </c>
      <c r="AZ14" s="268" t="str">
        <f>CONCATENATE('Fy2 förmågor alla nivåer'!AZ20)</f>
        <v/>
      </c>
      <c r="BA14" s="268" t="str">
        <f>CONCATENATE('Fy2 förmågor alla nivåer'!BA20)</f>
        <v/>
      </c>
      <c r="BB14" s="268" t="str">
        <f>CONCATENATE('Fy2 förmågor alla nivåer'!BB20)</f>
        <v/>
      </c>
      <c r="BC14" s="268" t="str">
        <f>CONCATENATE('Fy2 förmågor alla nivåer'!BC20)</f>
        <v/>
      </c>
      <c r="BD14" s="268" t="str">
        <f>CONCATENATE('Fy2 förmågor alla nivåer'!BD20)</f>
        <v/>
      </c>
      <c r="BE14" s="268" t="str">
        <f>CONCATENATE('Fy2 förmågor alla nivåer'!BE20)</f>
        <v/>
      </c>
      <c r="BF14" s="268" t="str">
        <f>CONCATENATE('Fy2 förmågor alla nivåer'!BF20)</f>
        <v/>
      </c>
      <c r="BG14" s="268" t="str">
        <f>CONCATENATE('Fy2 förmågor alla nivåer'!BG20)</f>
        <v/>
      </c>
      <c r="BH14" s="268" t="str">
        <f>CONCATENATE('Fy2 förmågor alla nivåer'!BH20)</f>
        <v/>
      </c>
      <c r="BI14" s="268" t="str">
        <f>CONCATENATE('Fy2 förmågor alla nivåer'!BI20)</f>
        <v/>
      </c>
      <c r="BJ14" s="268" t="str">
        <f>CONCATENATE('Fy2 förmågor alla nivåer'!BJ20)</f>
        <v/>
      </c>
      <c r="BK14" s="268" t="str">
        <f>CONCATENATE('Fy2 förmågor alla nivåer'!BK20)</f>
        <v/>
      </c>
      <c r="BL14" s="268" t="str">
        <f>CONCATENATE('Fy2 förmågor alla nivåer'!BL20)</f>
        <v/>
      </c>
      <c r="BM14" s="269" t="str">
        <f>CONCATENATE('Fy2 förmågor alla nivåer'!CK20)</f>
        <v/>
      </c>
      <c r="BN14" s="269" t="str">
        <f>CONCATENATE('Fy2 förmågor alla nivåer'!CN20)</f>
        <v>X</v>
      </c>
      <c r="BO14" s="269" t="str">
        <f>CONCATENATE('Fy2 förmågor alla nivåer'!CO20)</f>
        <v>0</v>
      </c>
      <c r="BP14" s="269" t="str">
        <f>CONCATENATE('Fy2 förmågor alla nivåer'!CQ20)</f>
        <v>0</v>
      </c>
      <c r="BQ14" s="269" t="str">
        <f>CONCATENATE('Fy2 förmågor alla nivåer'!CR20)</f>
        <v>0</v>
      </c>
      <c r="BR14" s="269" t="str">
        <f>CONCATENATE('Fy2 förmågor alla nivåer'!CS20)</f>
        <v>0</v>
      </c>
      <c r="BS14" s="269" t="str">
        <f>CONCATENATE('Fy2 förmågor alla nivåer'!CT20)</f>
        <v>0</v>
      </c>
      <c r="BT14" s="269" t="str">
        <f>CONCATENATE('Fy2 förmågor alla nivåer'!CU20)</f>
        <v>0</v>
      </c>
      <c r="BU14" s="269" t="str">
        <f>CONCATENATE('Fy2 förmågor alla nivåer'!CV20)</f>
        <v>F</v>
      </c>
      <c r="BV14" s="270" t="s">
        <v>240</v>
      </c>
      <c r="BW14" s="271" t="s">
        <v>241</v>
      </c>
    </row>
    <row r="15" spans="1:81" ht="15" x14ac:dyDescent="0.25">
      <c r="A15" s="268" t="str">
        <f>CONCATENATE('Fy2 förmågor alla nivåer'!CL21)</f>
        <v/>
      </c>
      <c r="B15" s="268" t="str">
        <f>CONCATENATE('Fy2 förmågor alla nivåer'!A21)</f>
        <v/>
      </c>
      <c r="C15" s="268" t="str">
        <f>CONCATENATE('Fy2 förmågor alla nivåer'!B21)</f>
        <v/>
      </c>
      <c r="D15" s="268" t="str">
        <f>CONCATENATE('Fy2 förmågor alla nivåer'!D21)</f>
        <v/>
      </c>
      <c r="E15" s="268" t="str">
        <f>CONCATENATE('Fy2 förmågor alla nivåer'!E21)</f>
        <v/>
      </c>
      <c r="F15" s="268" t="str">
        <f>CONCATENATE('Fy2 förmågor alla nivåer'!F21)</f>
        <v/>
      </c>
      <c r="G15" s="268" t="str">
        <f>CONCATENATE('Fy2 förmågor alla nivåer'!G21)</f>
        <v/>
      </c>
      <c r="H15" s="268" t="str">
        <f>CONCATENATE('Fy2 förmågor alla nivåer'!H21)</f>
        <v/>
      </c>
      <c r="I15" s="268" t="str">
        <f>CONCATENATE('Fy2 förmågor alla nivåer'!I21)</f>
        <v/>
      </c>
      <c r="J15" s="268" t="str">
        <f>CONCATENATE('Fy2 förmågor alla nivåer'!J21)</f>
        <v/>
      </c>
      <c r="K15" s="268" t="str">
        <f>CONCATENATE('Fy2 förmågor alla nivåer'!K21)</f>
        <v/>
      </c>
      <c r="L15" s="268" t="str">
        <f>CONCATENATE('Fy2 förmågor alla nivåer'!L21)</f>
        <v/>
      </c>
      <c r="M15" s="268" t="str">
        <f>CONCATENATE('Fy2 förmågor alla nivåer'!M21)</f>
        <v/>
      </c>
      <c r="N15" s="268" t="str">
        <f>CONCATENATE('Fy2 förmågor alla nivåer'!N21)</f>
        <v/>
      </c>
      <c r="O15" s="268" t="str">
        <f>CONCATENATE('Fy2 förmågor alla nivåer'!O21)</f>
        <v/>
      </c>
      <c r="P15" s="268" t="str">
        <f>CONCATENATE('Fy2 förmågor alla nivåer'!P21)</f>
        <v/>
      </c>
      <c r="Q15" s="268" t="str">
        <f>CONCATENATE('Fy2 förmågor alla nivåer'!Q21)</f>
        <v/>
      </c>
      <c r="R15" s="268" t="str">
        <f>CONCATENATE('Fy2 förmågor alla nivåer'!R21)</f>
        <v/>
      </c>
      <c r="S15" s="268" t="str">
        <f>CONCATENATE('Fy2 förmågor alla nivåer'!S21)</f>
        <v/>
      </c>
      <c r="T15" s="268" t="str">
        <f>CONCATENATE('Fy2 förmågor alla nivåer'!T21)</f>
        <v/>
      </c>
      <c r="U15" s="268" t="str">
        <f>CONCATENATE('Fy2 förmågor alla nivåer'!U21)</f>
        <v/>
      </c>
      <c r="V15" s="268" t="str">
        <f>CONCATENATE('Fy2 förmågor alla nivåer'!V21)</f>
        <v/>
      </c>
      <c r="W15" s="268" t="str">
        <f>CONCATENATE('Fy2 förmågor alla nivåer'!W21)</f>
        <v/>
      </c>
      <c r="X15" s="268" t="str">
        <f>CONCATENATE('Fy2 förmågor alla nivåer'!X21)</f>
        <v/>
      </c>
      <c r="Y15" s="268" t="str">
        <f>CONCATENATE('Fy2 förmågor alla nivåer'!Y21)</f>
        <v/>
      </c>
      <c r="Z15" s="268" t="str">
        <f>CONCATENATE('Fy2 förmågor alla nivåer'!Z21)</f>
        <v/>
      </c>
      <c r="AA15" s="268" t="str">
        <f>CONCATENATE('Fy2 förmågor alla nivåer'!AA21)</f>
        <v/>
      </c>
      <c r="AB15" s="268" t="str">
        <f>CONCATENATE('Fy2 förmågor alla nivåer'!AB21)</f>
        <v/>
      </c>
      <c r="AC15" s="268" t="str">
        <f>CONCATENATE('Fy2 förmågor alla nivåer'!AC21)</f>
        <v/>
      </c>
      <c r="AD15" s="268" t="str">
        <f>CONCATENATE('Fy2 förmågor alla nivåer'!AD21)</f>
        <v/>
      </c>
      <c r="AE15" s="268" t="str">
        <f>CONCATENATE('Fy2 förmågor alla nivåer'!AE21)</f>
        <v/>
      </c>
      <c r="AF15" s="268" t="str">
        <f>CONCATENATE('Fy2 förmågor alla nivåer'!AF21)</f>
        <v/>
      </c>
      <c r="AG15" s="268" t="str">
        <f>CONCATENATE('Fy2 förmågor alla nivåer'!AG21)</f>
        <v/>
      </c>
      <c r="AH15" s="268" t="str">
        <f>CONCATENATE('Fy2 förmågor alla nivåer'!AH21)</f>
        <v/>
      </c>
      <c r="AI15" s="268" t="str">
        <f>CONCATENATE('Fy2 förmågor alla nivåer'!AI21)</f>
        <v/>
      </c>
      <c r="AJ15" s="268" t="str">
        <f>CONCATENATE('Fy2 förmågor alla nivåer'!AJ21)</f>
        <v/>
      </c>
      <c r="AK15" s="268" t="str">
        <f>CONCATENATE('Fy2 förmågor alla nivåer'!AK21)</f>
        <v/>
      </c>
      <c r="AL15" s="268" t="str">
        <f>CONCATENATE('Fy2 förmågor alla nivåer'!AL21)</f>
        <v/>
      </c>
      <c r="AM15" s="268" t="str">
        <f>CONCATENATE('Fy2 förmågor alla nivåer'!AM21)</f>
        <v/>
      </c>
      <c r="AN15" s="268" t="str">
        <f>CONCATENATE('Fy2 förmågor alla nivåer'!AN21)</f>
        <v/>
      </c>
      <c r="AO15" s="268" t="str">
        <f>CONCATENATE('Fy2 förmågor alla nivåer'!AO21)</f>
        <v/>
      </c>
      <c r="AP15" s="268" t="str">
        <f>CONCATENATE('Fy2 förmågor alla nivåer'!AP21)</f>
        <v/>
      </c>
      <c r="AQ15" s="268" t="str">
        <f>CONCATENATE('Fy2 förmågor alla nivåer'!AQ21)</f>
        <v/>
      </c>
      <c r="AR15" s="268" t="str">
        <f>CONCATENATE('Fy2 förmågor alla nivåer'!AR21)</f>
        <v/>
      </c>
      <c r="AS15" s="268" t="str">
        <f>CONCATENATE('Fy2 förmågor alla nivåer'!AS21)</f>
        <v/>
      </c>
      <c r="AT15" s="268" t="str">
        <f>CONCATENATE('Fy2 förmågor alla nivåer'!AT21)</f>
        <v/>
      </c>
      <c r="AU15" s="268" t="str">
        <f>CONCATENATE('Fy2 förmågor alla nivåer'!AU21)</f>
        <v/>
      </c>
      <c r="AV15" s="268" t="str">
        <f>CONCATENATE('Fy2 förmågor alla nivåer'!AV21)</f>
        <v/>
      </c>
      <c r="AW15" s="268" t="str">
        <f>CONCATENATE('Fy2 förmågor alla nivåer'!AW21)</f>
        <v/>
      </c>
      <c r="AX15" s="268" t="str">
        <f>CONCATENATE('Fy2 förmågor alla nivåer'!AX21)</f>
        <v/>
      </c>
      <c r="AY15" s="268" t="str">
        <f>CONCATENATE('Fy2 förmågor alla nivåer'!AY21)</f>
        <v/>
      </c>
      <c r="AZ15" s="268" t="str">
        <f>CONCATENATE('Fy2 förmågor alla nivåer'!AZ21)</f>
        <v/>
      </c>
      <c r="BA15" s="268" t="str">
        <f>CONCATENATE('Fy2 förmågor alla nivåer'!BA21)</f>
        <v/>
      </c>
      <c r="BB15" s="268" t="str">
        <f>CONCATENATE('Fy2 förmågor alla nivåer'!BB21)</f>
        <v/>
      </c>
      <c r="BC15" s="268" t="str">
        <f>CONCATENATE('Fy2 förmågor alla nivåer'!BC21)</f>
        <v/>
      </c>
      <c r="BD15" s="268" t="str">
        <f>CONCATENATE('Fy2 förmågor alla nivåer'!BD21)</f>
        <v/>
      </c>
      <c r="BE15" s="268" t="str">
        <f>CONCATENATE('Fy2 förmågor alla nivåer'!BE21)</f>
        <v/>
      </c>
      <c r="BF15" s="268" t="str">
        <f>CONCATENATE('Fy2 förmågor alla nivåer'!BF21)</f>
        <v/>
      </c>
      <c r="BG15" s="268" t="str">
        <f>CONCATENATE('Fy2 förmågor alla nivåer'!BG21)</f>
        <v/>
      </c>
      <c r="BH15" s="268" t="str">
        <f>CONCATENATE('Fy2 förmågor alla nivåer'!BH21)</f>
        <v/>
      </c>
      <c r="BI15" s="268" t="str">
        <f>CONCATENATE('Fy2 förmågor alla nivåer'!BI21)</f>
        <v/>
      </c>
      <c r="BJ15" s="268" t="str">
        <f>CONCATENATE('Fy2 förmågor alla nivåer'!BJ21)</f>
        <v/>
      </c>
      <c r="BK15" s="268" t="str">
        <f>CONCATENATE('Fy2 förmågor alla nivåer'!BK21)</f>
        <v/>
      </c>
      <c r="BL15" s="268" t="str">
        <f>CONCATENATE('Fy2 förmågor alla nivåer'!BL21)</f>
        <v/>
      </c>
      <c r="BM15" s="269" t="str">
        <f>CONCATENATE('Fy2 förmågor alla nivåer'!CK21)</f>
        <v/>
      </c>
      <c r="BN15" s="269" t="str">
        <f>CONCATENATE('Fy2 förmågor alla nivåer'!CN21)</f>
        <v>X</v>
      </c>
      <c r="BO15" s="269" t="str">
        <f>CONCATENATE('Fy2 förmågor alla nivåer'!CO21)</f>
        <v>0</v>
      </c>
      <c r="BP15" s="269" t="str">
        <f>CONCATENATE('Fy2 förmågor alla nivåer'!CQ21)</f>
        <v>0</v>
      </c>
      <c r="BQ15" s="269" t="str">
        <f>CONCATENATE('Fy2 förmågor alla nivåer'!CR21)</f>
        <v>0</v>
      </c>
      <c r="BR15" s="269" t="str">
        <f>CONCATENATE('Fy2 förmågor alla nivåer'!CS21)</f>
        <v>0</v>
      </c>
      <c r="BS15" s="269" t="str">
        <f>CONCATENATE('Fy2 förmågor alla nivåer'!CT21)</f>
        <v>0</v>
      </c>
      <c r="BT15" s="269" t="str">
        <f>CONCATENATE('Fy2 förmågor alla nivåer'!CU21)</f>
        <v>0</v>
      </c>
      <c r="BU15" s="269" t="str">
        <f>CONCATENATE('Fy2 förmågor alla nivåer'!CV21)</f>
        <v>F</v>
      </c>
      <c r="BV15" s="270" t="s">
        <v>242</v>
      </c>
      <c r="BW15" s="271" t="s">
        <v>243</v>
      </c>
    </row>
    <row r="16" spans="1:81" ht="15" x14ac:dyDescent="0.25">
      <c r="A16" s="268" t="str">
        <f>CONCATENATE('Fy2 förmågor alla nivåer'!CL22)</f>
        <v/>
      </c>
      <c r="B16" s="268" t="str">
        <f>CONCATENATE('Fy2 förmågor alla nivåer'!A22)</f>
        <v/>
      </c>
      <c r="C16" s="268" t="str">
        <f>CONCATENATE('Fy2 förmågor alla nivåer'!B22)</f>
        <v/>
      </c>
      <c r="D16" s="268" t="str">
        <f>CONCATENATE('Fy2 förmågor alla nivåer'!D22)</f>
        <v/>
      </c>
      <c r="E16" s="268" t="str">
        <f>CONCATENATE('Fy2 förmågor alla nivåer'!E22)</f>
        <v/>
      </c>
      <c r="F16" s="268" t="str">
        <f>CONCATENATE('Fy2 förmågor alla nivåer'!F22)</f>
        <v/>
      </c>
      <c r="G16" s="268" t="str">
        <f>CONCATENATE('Fy2 förmågor alla nivåer'!G22)</f>
        <v/>
      </c>
      <c r="H16" s="268" t="str">
        <f>CONCATENATE('Fy2 förmågor alla nivåer'!H22)</f>
        <v/>
      </c>
      <c r="I16" s="268" t="str">
        <f>CONCATENATE('Fy2 förmågor alla nivåer'!I22)</f>
        <v/>
      </c>
      <c r="J16" s="268" t="str">
        <f>CONCATENATE('Fy2 förmågor alla nivåer'!J22)</f>
        <v/>
      </c>
      <c r="K16" s="268" t="str">
        <f>CONCATENATE('Fy2 förmågor alla nivåer'!K22)</f>
        <v/>
      </c>
      <c r="L16" s="268" t="str">
        <f>CONCATENATE('Fy2 förmågor alla nivåer'!L22)</f>
        <v/>
      </c>
      <c r="M16" s="268" t="str">
        <f>CONCATENATE('Fy2 förmågor alla nivåer'!M22)</f>
        <v/>
      </c>
      <c r="N16" s="268" t="str">
        <f>CONCATENATE('Fy2 förmågor alla nivåer'!N22)</f>
        <v/>
      </c>
      <c r="O16" s="268" t="str">
        <f>CONCATENATE('Fy2 förmågor alla nivåer'!O22)</f>
        <v/>
      </c>
      <c r="P16" s="268" t="str">
        <f>CONCATENATE('Fy2 förmågor alla nivåer'!P22)</f>
        <v/>
      </c>
      <c r="Q16" s="268" t="str">
        <f>CONCATENATE('Fy2 förmågor alla nivåer'!Q22)</f>
        <v/>
      </c>
      <c r="R16" s="268" t="str">
        <f>CONCATENATE('Fy2 förmågor alla nivåer'!R22)</f>
        <v/>
      </c>
      <c r="S16" s="268" t="str">
        <f>CONCATENATE('Fy2 förmågor alla nivåer'!S22)</f>
        <v/>
      </c>
      <c r="T16" s="268" t="str">
        <f>CONCATENATE('Fy2 förmågor alla nivåer'!T22)</f>
        <v/>
      </c>
      <c r="U16" s="268" t="str">
        <f>CONCATENATE('Fy2 förmågor alla nivåer'!U22)</f>
        <v/>
      </c>
      <c r="V16" s="268" t="str">
        <f>CONCATENATE('Fy2 förmågor alla nivåer'!V22)</f>
        <v/>
      </c>
      <c r="W16" s="268" t="str">
        <f>CONCATENATE('Fy2 förmågor alla nivåer'!W22)</f>
        <v/>
      </c>
      <c r="X16" s="268" t="str">
        <f>CONCATENATE('Fy2 förmågor alla nivåer'!X22)</f>
        <v/>
      </c>
      <c r="Y16" s="268" t="str">
        <f>CONCATENATE('Fy2 förmågor alla nivåer'!Y22)</f>
        <v/>
      </c>
      <c r="Z16" s="268" t="str">
        <f>CONCATENATE('Fy2 förmågor alla nivåer'!Z22)</f>
        <v/>
      </c>
      <c r="AA16" s="268" t="str">
        <f>CONCATENATE('Fy2 förmågor alla nivåer'!AA22)</f>
        <v/>
      </c>
      <c r="AB16" s="268" t="str">
        <f>CONCATENATE('Fy2 förmågor alla nivåer'!AB22)</f>
        <v/>
      </c>
      <c r="AC16" s="268" t="str">
        <f>CONCATENATE('Fy2 förmågor alla nivåer'!AC22)</f>
        <v/>
      </c>
      <c r="AD16" s="268" t="str">
        <f>CONCATENATE('Fy2 förmågor alla nivåer'!AD22)</f>
        <v/>
      </c>
      <c r="AE16" s="268" t="str">
        <f>CONCATENATE('Fy2 förmågor alla nivåer'!AE22)</f>
        <v/>
      </c>
      <c r="AF16" s="268" t="str">
        <f>CONCATENATE('Fy2 förmågor alla nivåer'!AF22)</f>
        <v/>
      </c>
      <c r="AG16" s="268" t="str">
        <f>CONCATENATE('Fy2 förmågor alla nivåer'!AG22)</f>
        <v/>
      </c>
      <c r="AH16" s="268" t="str">
        <f>CONCATENATE('Fy2 förmågor alla nivåer'!AH22)</f>
        <v/>
      </c>
      <c r="AI16" s="268" t="str">
        <f>CONCATENATE('Fy2 förmågor alla nivåer'!AI22)</f>
        <v/>
      </c>
      <c r="AJ16" s="268" t="str">
        <f>CONCATENATE('Fy2 förmågor alla nivåer'!AJ22)</f>
        <v/>
      </c>
      <c r="AK16" s="268" t="str">
        <f>CONCATENATE('Fy2 förmågor alla nivåer'!AK22)</f>
        <v/>
      </c>
      <c r="AL16" s="268" t="str">
        <f>CONCATENATE('Fy2 förmågor alla nivåer'!AL22)</f>
        <v/>
      </c>
      <c r="AM16" s="268" t="str">
        <f>CONCATENATE('Fy2 förmågor alla nivåer'!AM22)</f>
        <v/>
      </c>
      <c r="AN16" s="268" t="str">
        <f>CONCATENATE('Fy2 förmågor alla nivåer'!AN22)</f>
        <v/>
      </c>
      <c r="AO16" s="268" t="str">
        <f>CONCATENATE('Fy2 förmågor alla nivåer'!AO22)</f>
        <v/>
      </c>
      <c r="AP16" s="268" t="str">
        <f>CONCATENATE('Fy2 förmågor alla nivåer'!AP22)</f>
        <v/>
      </c>
      <c r="AQ16" s="268" t="str">
        <f>CONCATENATE('Fy2 förmågor alla nivåer'!AQ22)</f>
        <v/>
      </c>
      <c r="AR16" s="268" t="str">
        <f>CONCATENATE('Fy2 förmågor alla nivåer'!AR22)</f>
        <v/>
      </c>
      <c r="AS16" s="268" t="str">
        <f>CONCATENATE('Fy2 förmågor alla nivåer'!AS22)</f>
        <v/>
      </c>
      <c r="AT16" s="268" t="str">
        <f>CONCATENATE('Fy2 förmågor alla nivåer'!AT22)</f>
        <v/>
      </c>
      <c r="AU16" s="268" t="str">
        <f>CONCATENATE('Fy2 förmågor alla nivåer'!AU22)</f>
        <v/>
      </c>
      <c r="AV16" s="268" t="str">
        <f>CONCATENATE('Fy2 förmågor alla nivåer'!AV22)</f>
        <v/>
      </c>
      <c r="AW16" s="268" t="str">
        <f>CONCATENATE('Fy2 förmågor alla nivåer'!AW22)</f>
        <v/>
      </c>
      <c r="AX16" s="268" t="str">
        <f>CONCATENATE('Fy2 förmågor alla nivåer'!AX22)</f>
        <v/>
      </c>
      <c r="AY16" s="268" t="str">
        <f>CONCATENATE('Fy2 förmågor alla nivåer'!AY22)</f>
        <v/>
      </c>
      <c r="AZ16" s="268" t="str">
        <f>CONCATENATE('Fy2 förmågor alla nivåer'!AZ22)</f>
        <v/>
      </c>
      <c r="BA16" s="268" t="str">
        <f>CONCATENATE('Fy2 förmågor alla nivåer'!BA22)</f>
        <v/>
      </c>
      <c r="BB16" s="268" t="str">
        <f>CONCATENATE('Fy2 förmågor alla nivåer'!BB22)</f>
        <v/>
      </c>
      <c r="BC16" s="268" t="str">
        <f>CONCATENATE('Fy2 förmågor alla nivåer'!BC22)</f>
        <v/>
      </c>
      <c r="BD16" s="268" t="str">
        <f>CONCATENATE('Fy2 förmågor alla nivåer'!BD22)</f>
        <v/>
      </c>
      <c r="BE16" s="268" t="str">
        <f>CONCATENATE('Fy2 förmågor alla nivåer'!BE22)</f>
        <v/>
      </c>
      <c r="BF16" s="268" t="str">
        <f>CONCATENATE('Fy2 förmågor alla nivåer'!BF22)</f>
        <v/>
      </c>
      <c r="BG16" s="268" t="str">
        <f>CONCATENATE('Fy2 förmågor alla nivåer'!BG22)</f>
        <v/>
      </c>
      <c r="BH16" s="268" t="str">
        <f>CONCATENATE('Fy2 förmågor alla nivåer'!BH22)</f>
        <v/>
      </c>
      <c r="BI16" s="268" t="str">
        <f>CONCATENATE('Fy2 förmågor alla nivåer'!BI22)</f>
        <v/>
      </c>
      <c r="BJ16" s="268" t="str">
        <f>CONCATENATE('Fy2 förmågor alla nivåer'!BJ22)</f>
        <v/>
      </c>
      <c r="BK16" s="268" t="str">
        <f>CONCATENATE('Fy2 förmågor alla nivåer'!BK22)</f>
        <v/>
      </c>
      <c r="BL16" s="268" t="str">
        <f>CONCATENATE('Fy2 förmågor alla nivåer'!BL22)</f>
        <v/>
      </c>
      <c r="BM16" s="269" t="str">
        <f>CONCATENATE('Fy2 förmågor alla nivåer'!CK22)</f>
        <v/>
      </c>
      <c r="BN16" s="269" t="str">
        <f>CONCATENATE('Fy2 förmågor alla nivåer'!CN22)</f>
        <v>X</v>
      </c>
      <c r="BO16" s="269" t="str">
        <f>CONCATENATE('Fy2 förmågor alla nivåer'!CO22)</f>
        <v>0</v>
      </c>
      <c r="BP16" s="269" t="str">
        <f>CONCATENATE('Fy2 förmågor alla nivåer'!CQ22)</f>
        <v>0</v>
      </c>
      <c r="BQ16" s="269" t="str">
        <f>CONCATENATE('Fy2 förmågor alla nivåer'!CR22)</f>
        <v>0</v>
      </c>
      <c r="BR16" s="269" t="str">
        <f>CONCATENATE('Fy2 förmågor alla nivåer'!CS22)</f>
        <v>0</v>
      </c>
      <c r="BS16" s="269" t="str">
        <f>CONCATENATE('Fy2 förmågor alla nivåer'!CT22)</f>
        <v>0</v>
      </c>
      <c r="BT16" s="269" t="str">
        <f>CONCATENATE('Fy2 förmågor alla nivåer'!CU22)</f>
        <v>0</v>
      </c>
      <c r="BU16" s="269" t="str">
        <f>CONCATENATE('Fy2 förmågor alla nivåer'!CV22)</f>
        <v>F</v>
      </c>
      <c r="BV16" s="270" t="s">
        <v>244</v>
      </c>
      <c r="BW16" s="271" t="s">
        <v>245</v>
      </c>
    </row>
    <row r="17" spans="1:75" ht="15" x14ac:dyDescent="0.25">
      <c r="A17" s="268" t="str">
        <f>CONCATENATE('Fy2 förmågor alla nivåer'!CL23)</f>
        <v/>
      </c>
      <c r="B17" s="268" t="str">
        <f>CONCATENATE('Fy2 förmågor alla nivåer'!A23)</f>
        <v/>
      </c>
      <c r="C17" s="268" t="str">
        <f>CONCATENATE('Fy2 förmågor alla nivåer'!B23)</f>
        <v/>
      </c>
      <c r="D17" s="268" t="str">
        <f>CONCATENATE('Fy2 förmågor alla nivåer'!D23)</f>
        <v/>
      </c>
      <c r="E17" s="268" t="str">
        <f>CONCATENATE('Fy2 förmågor alla nivåer'!E23)</f>
        <v/>
      </c>
      <c r="F17" s="268" t="str">
        <f>CONCATENATE('Fy2 förmågor alla nivåer'!F23)</f>
        <v/>
      </c>
      <c r="G17" s="268" t="str">
        <f>CONCATENATE('Fy2 förmågor alla nivåer'!G23)</f>
        <v/>
      </c>
      <c r="H17" s="268" t="str">
        <f>CONCATENATE('Fy2 förmågor alla nivåer'!H23)</f>
        <v/>
      </c>
      <c r="I17" s="268" t="str">
        <f>CONCATENATE('Fy2 förmågor alla nivåer'!I23)</f>
        <v/>
      </c>
      <c r="J17" s="268" t="str">
        <f>CONCATENATE('Fy2 förmågor alla nivåer'!J23)</f>
        <v/>
      </c>
      <c r="K17" s="268" t="str">
        <f>CONCATENATE('Fy2 förmågor alla nivåer'!K23)</f>
        <v/>
      </c>
      <c r="L17" s="268" t="str">
        <f>CONCATENATE('Fy2 förmågor alla nivåer'!L23)</f>
        <v/>
      </c>
      <c r="M17" s="268" t="str">
        <f>CONCATENATE('Fy2 förmågor alla nivåer'!M23)</f>
        <v/>
      </c>
      <c r="N17" s="268" t="str">
        <f>CONCATENATE('Fy2 förmågor alla nivåer'!N23)</f>
        <v/>
      </c>
      <c r="O17" s="268" t="str">
        <f>CONCATENATE('Fy2 förmågor alla nivåer'!O23)</f>
        <v/>
      </c>
      <c r="P17" s="268" t="str">
        <f>CONCATENATE('Fy2 förmågor alla nivåer'!P23)</f>
        <v/>
      </c>
      <c r="Q17" s="268" t="str">
        <f>CONCATENATE('Fy2 förmågor alla nivåer'!Q23)</f>
        <v/>
      </c>
      <c r="R17" s="268" t="str">
        <f>CONCATENATE('Fy2 förmågor alla nivåer'!R23)</f>
        <v/>
      </c>
      <c r="S17" s="268" t="str">
        <f>CONCATENATE('Fy2 förmågor alla nivåer'!S23)</f>
        <v/>
      </c>
      <c r="T17" s="268" t="str">
        <f>CONCATENATE('Fy2 förmågor alla nivåer'!T23)</f>
        <v/>
      </c>
      <c r="U17" s="268" t="str">
        <f>CONCATENATE('Fy2 förmågor alla nivåer'!U23)</f>
        <v/>
      </c>
      <c r="V17" s="268" t="str">
        <f>CONCATENATE('Fy2 förmågor alla nivåer'!V23)</f>
        <v/>
      </c>
      <c r="W17" s="268" t="str">
        <f>CONCATENATE('Fy2 förmågor alla nivåer'!W23)</f>
        <v/>
      </c>
      <c r="X17" s="268" t="str">
        <f>CONCATENATE('Fy2 förmågor alla nivåer'!X23)</f>
        <v/>
      </c>
      <c r="Y17" s="268" t="str">
        <f>CONCATENATE('Fy2 förmågor alla nivåer'!Y23)</f>
        <v/>
      </c>
      <c r="Z17" s="268" t="str">
        <f>CONCATENATE('Fy2 förmågor alla nivåer'!Z23)</f>
        <v/>
      </c>
      <c r="AA17" s="268" t="str">
        <f>CONCATENATE('Fy2 förmågor alla nivåer'!AA23)</f>
        <v/>
      </c>
      <c r="AB17" s="268" t="str">
        <f>CONCATENATE('Fy2 förmågor alla nivåer'!AB23)</f>
        <v/>
      </c>
      <c r="AC17" s="268" t="str">
        <f>CONCATENATE('Fy2 förmågor alla nivåer'!AC23)</f>
        <v/>
      </c>
      <c r="AD17" s="268" t="str">
        <f>CONCATENATE('Fy2 förmågor alla nivåer'!AD23)</f>
        <v/>
      </c>
      <c r="AE17" s="268" t="str">
        <f>CONCATENATE('Fy2 förmågor alla nivåer'!AE23)</f>
        <v/>
      </c>
      <c r="AF17" s="268" t="str">
        <f>CONCATENATE('Fy2 förmågor alla nivåer'!AF23)</f>
        <v/>
      </c>
      <c r="AG17" s="268" t="str">
        <f>CONCATENATE('Fy2 förmågor alla nivåer'!AG23)</f>
        <v/>
      </c>
      <c r="AH17" s="268" t="str">
        <f>CONCATENATE('Fy2 förmågor alla nivåer'!AH23)</f>
        <v/>
      </c>
      <c r="AI17" s="268" t="str">
        <f>CONCATENATE('Fy2 förmågor alla nivåer'!AI23)</f>
        <v/>
      </c>
      <c r="AJ17" s="268" t="str">
        <f>CONCATENATE('Fy2 förmågor alla nivåer'!AJ23)</f>
        <v/>
      </c>
      <c r="AK17" s="268" t="str">
        <f>CONCATENATE('Fy2 förmågor alla nivåer'!AK23)</f>
        <v/>
      </c>
      <c r="AL17" s="268" t="str">
        <f>CONCATENATE('Fy2 förmågor alla nivåer'!AL23)</f>
        <v/>
      </c>
      <c r="AM17" s="268" t="str">
        <f>CONCATENATE('Fy2 förmågor alla nivåer'!AM23)</f>
        <v/>
      </c>
      <c r="AN17" s="268" t="str">
        <f>CONCATENATE('Fy2 förmågor alla nivåer'!AN23)</f>
        <v/>
      </c>
      <c r="AO17" s="268" t="str">
        <f>CONCATENATE('Fy2 förmågor alla nivåer'!AO23)</f>
        <v/>
      </c>
      <c r="AP17" s="268" t="str">
        <f>CONCATENATE('Fy2 förmågor alla nivåer'!AP23)</f>
        <v/>
      </c>
      <c r="AQ17" s="268" t="str">
        <f>CONCATENATE('Fy2 förmågor alla nivåer'!AQ23)</f>
        <v/>
      </c>
      <c r="AR17" s="268" t="str">
        <f>CONCATENATE('Fy2 förmågor alla nivåer'!AR23)</f>
        <v/>
      </c>
      <c r="AS17" s="268" t="str">
        <f>CONCATENATE('Fy2 förmågor alla nivåer'!AS23)</f>
        <v/>
      </c>
      <c r="AT17" s="268" t="str">
        <f>CONCATENATE('Fy2 förmågor alla nivåer'!AT23)</f>
        <v/>
      </c>
      <c r="AU17" s="268" t="str">
        <f>CONCATENATE('Fy2 förmågor alla nivåer'!AU23)</f>
        <v/>
      </c>
      <c r="AV17" s="268" t="str">
        <f>CONCATENATE('Fy2 förmågor alla nivåer'!AV23)</f>
        <v/>
      </c>
      <c r="AW17" s="268" t="str">
        <f>CONCATENATE('Fy2 förmågor alla nivåer'!AW23)</f>
        <v/>
      </c>
      <c r="AX17" s="268" t="str">
        <f>CONCATENATE('Fy2 förmågor alla nivåer'!AX23)</f>
        <v/>
      </c>
      <c r="AY17" s="268" t="str">
        <f>CONCATENATE('Fy2 förmågor alla nivåer'!AY23)</f>
        <v/>
      </c>
      <c r="AZ17" s="268" t="str">
        <f>CONCATENATE('Fy2 förmågor alla nivåer'!AZ23)</f>
        <v/>
      </c>
      <c r="BA17" s="268" t="str">
        <f>CONCATENATE('Fy2 förmågor alla nivåer'!BA23)</f>
        <v/>
      </c>
      <c r="BB17" s="268" t="str">
        <f>CONCATENATE('Fy2 förmågor alla nivåer'!BB23)</f>
        <v/>
      </c>
      <c r="BC17" s="268" t="str">
        <f>CONCATENATE('Fy2 förmågor alla nivåer'!BC23)</f>
        <v/>
      </c>
      <c r="BD17" s="268" t="str">
        <f>CONCATENATE('Fy2 förmågor alla nivåer'!BD23)</f>
        <v/>
      </c>
      <c r="BE17" s="268" t="str">
        <f>CONCATENATE('Fy2 förmågor alla nivåer'!BE23)</f>
        <v/>
      </c>
      <c r="BF17" s="268" t="str">
        <f>CONCATENATE('Fy2 förmågor alla nivåer'!BF23)</f>
        <v/>
      </c>
      <c r="BG17" s="268" t="str">
        <f>CONCATENATE('Fy2 förmågor alla nivåer'!BG23)</f>
        <v/>
      </c>
      <c r="BH17" s="268" t="str">
        <f>CONCATENATE('Fy2 förmågor alla nivåer'!BH23)</f>
        <v/>
      </c>
      <c r="BI17" s="268" t="str">
        <f>CONCATENATE('Fy2 förmågor alla nivåer'!BI23)</f>
        <v/>
      </c>
      <c r="BJ17" s="268" t="str">
        <f>CONCATENATE('Fy2 förmågor alla nivåer'!BJ23)</f>
        <v/>
      </c>
      <c r="BK17" s="268" t="str">
        <f>CONCATENATE('Fy2 förmågor alla nivåer'!BK23)</f>
        <v/>
      </c>
      <c r="BL17" s="268" t="str">
        <f>CONCATENATE('Fy2 förmågor alla nivåer'!BL23)</f>
        <v/>
      </c>
      <c r="BM17" s="269" t="str">
        <f>CONCATENATE('Fy2 förmågor alla nivåer'!CK23)</f>
        <v/>
      </c>
      <c r="BN17" s="269" t="str">
        <f>CONCATENATE('Fy2 förmågor alla nivåer'!CN23)</f>
        <v>X</v>
      </c>
      <c r="BO17" s="269" t="str">
        <f>CONCATENATE('Fy2 förmågor alla nivåer'!CO23)</f>
        <v>0</v>
      </c>
      <c r="BP17" s="269" t="str">
        <f>CONCATENATE('Fy2 förmågor alla nivåer'!CQ23)</f>
        <v>0</v>
      </c>
      <c r="BQ17" s="269" t="str">
        <f>CONCATENATE('Fy2 förmågor alla nivåer'!CR23)</f>
        <v>0</v>
      </c>
      <c r="BR17" s="269" t="str">
        <f>CONCATENATE('Fy2 förmågor alla nivåer'!CS23)</f>
        <v>0</v>
      </c>
      <c r="BS17" s="269" t="str">
        <f>CONCATENATE('Fy2 förmågor alla nivåer'!CT23)</f>
        <v>0</v>
      </c>
      <c r="BT17" s="269" t="str">
        <f>CONCATENATE('Fy2 förmågor alla nivåer'!CU23)</f>
        <v>0</v>
      </c>
      <c r="BU17" s="269" t="str">
        <f>CONCATENATE('Fy2 förmågor alla nivåer'!CV23)</f>
        <v>F</v>
      </c>
      <c r="BV17" s="270" t="s">
        <v>246</v>
      </c>
      <c r="BW17" s="271" t="s">
        <v>247</v>
      </c>
    </row>
    <row r="18" spans="1:75" ht="15" x14ac:dyDescent="0.25">
      <c r="A18" s="268" t="str">
        <f>CONCATENATE('Fy2 förmågor alla nivåer'!CL24)</f>
        <v/>
      </c>
      <c r="B18" s="268" t="str">
        <f>CONCATENATE('Fy2 förmågor alla nivåer'!A24)</f>
        <v/>
      </c>
      <c r="C18" s="268" t="str">
        <f>CONCATENATE('Fy2 förmågor alla nivåer'!B24)</f>
        <v/>
      </c>
      <c r="D18" s="268" t="str">
        <f>CONCATENATE('Fy2 förmågor alla nivåer'!D24)</f>
        <v/>
      </c>
      <c r="E18" s="268" t="str">
        <f>CONCATENATE('Fy2 förmågor alla nivåer'!E24)</f>
        <v/>
      </c>
      <c r="F18" s="268" t="str">
        <f>CONCATENATE('Fy2 förmågor alla nivåer'!F24)</f>
        <v/>
      </c>
      <c r="G18" s="268" t="str">
        <f>CONCATENATE('Fy2 förmågor alla nivåer'!G24)</f>
        <v/>
      </c>
      <c r="H18" s="268" t="str">
        <f>CONCATENATE('Fy2 förmågor alla nivåer'!H24)</f>
        <v/>
      </c>
      <c r="I18" s="268" t="str">
        <f>CONCATENATE('Fy2 förmågor alla nivåer'!I24)</f>
        <v/>
      </c>
      <c r="J18" s="268" t="str">
        <f>CONCATENATE('Fy2 förmågor alla nivåer'!J24)</f>
        <v/>
      </c>
      <c r="K18" s="268" t="str">
        <f>CONCATENATE('Fy2 förmågor alla nivåer'!K24)</f>
        <v/>
      </c>
      <c r="L18" s="268" t="str">
        <f>CONCATENATE('Fy2 förmågor alla nivåer'!L24)</f>
        <v/>
      </c>
      <c r="M18" s="268" t="str">
        <f>CONCATENATE('Fy2 förmågor alla nivåer'!M24)</f>
        <v/>
      </c>
      <c r="N18" s="268" t="str">
        <f>CONCATENATE('Fy2 förmågor alla nivåer'!N24)</f>
        <v/>
      </c>
      <c r="O18" s="268" t="str">
        <f>CONCATENATE('Fy2 förmågor alla nivåer'!O24)</f>
        <v/>
      </c>
      <c r="P18" s="268" t="str">
        <f>CONCATENATE('Fy2 förmågor alla nivåer'!P24)</f>
        <v/>
      </c>
      <c r="Q18" s="268" t="str">
        <f>CONCATENATE('Fy2 förmågor alla nivåer'!Q24)</f>
        <v/>
      </c>
      <c r="R18" s="268" t="str">
        <f>CONCATENATE('Fy2 förmågor alla nivåer'!R24)</f>
        <v/>
      </c>
      <c r="S18" s="268" t="str">
        <f>CONCATENATE('Fy2 förmågor alla nivåer'!S24)</f>
        <v/>
      </c>
      <c r="T18" s="268" t="str">
        <f>CONCATENATE('Fy2 förmågor alla nivåer'!T24)</f>
        <v/>
      </c>
      <c r="U18" s="268" t="str">
        <f>CONCATENATE('Fy2 förmågor alla nivåer'!U24)</f>
        <v/>
      </c>
      <c r="V18" s="268" t="str">
        <f>CONCATENATE('Fy2 förmågor alla nivåer'!V24)</f>
        <v/>
      </c>
      <c r="W18" s="268" t="str">
        <f>CONCATENATE('Fy2 förmågor alla nivåer'!W24)</f>
        <v/>
      </c>
      <c r="X18" s="268" t="str">
        <f>CONCATENATE('Fy2 förmågor alla nivåer'!X24)</f>
        <v/>
      </c>
      <c r="Y18" s="268" t="str">
        <f>CONCATENATE('Fy2 förmågor alla nivåer'!Y24)</f>
        <v/>
      </c>
      <c r="Z18" s="268" t="str">
        <f>CONCATENATE('Fy2 förmågor alla nivåer'!Z24)</f>
        <v/>
      </c>
      <c r="AA18" s="268" t="str">
        <f>CONCATENATE('Fy2 förmågor alla nivåer'!AA24)</f>
        <v/>
      </c>
      <c r="AB18" s="268" t="str">
        <f>CONCATENATE('Fy2 förmågor alla nivåer'!AB24)</f>
        <v/>
      </c>
      <c r="AC18" s="268" t="str">
        <f>CONCATENATE('Fy2 förmågor alla nivåer'!AC24)</f>
        <v/>
      </c>
      <c r="AD18" s="268" t="str">
        <f>CONCATENATE('Fy2 förmågor alla nivåer'!AD24)</f>
        <v/>
      </c>
      <c r="AE18" s="268" t="str">
        <f>CONCATENATE('Fy2 förmågor alla nivåer'!AE24)</f>
        <v/>
      </c>
      <c r="AF18" s="268" t="str">
        <f>CONCATENATE('Fy2 förmågor alla nivåer'!AF24)</f>
        <v/>
      </c>
      <c r="AG18" s="268" t="str">
        <f>CONCATENATE('Fy2 förmågor alla nivåer'!AG24)</f>
        <v/>
      </c>
      <c r="AH18" s="268" t="str">
        <f>CONCATENATE('Fy2 förmågor alla nivåer'!AH24)</f>
        <v/>
      </c>
      <c r="AI18" s="268" t="str">
        <f>CONCATENATE('Fy2 förmågor alla nivåer'!AI24)</f>
        <v/>
      </c>
      <c r="AJ18" s="268" t="str">
        <f>CONCATENATE('Fy2 förmågor alla nivåer'!AJ24)</f>
        <v/>
      </c>
      <c r="AK18" s="268" t="str">
        <f>CONCATENATE('Fy2 förmågor alla nivåer'!AK24)</f>
        <v/>
      </c>
      <c r="AL18" s="268" t="str">
        <f>CONCATENATE('Fy2 förmågor alla nivåer'!AL24)</f>
        <v/>
      </c>
      <c r="AM18" s="268" t="str">
        <f>CONCATENATE('Fy2 förmågor alla nivåer'!AM24)</f>
        <v/>
      </c>
      <c r="AN18" s="268" t="str">
        <f>CONCATENATE('Fy2 förmågor alla nivåer'!AN24)</f>
        <v/>
      </c>
      <c r="AO18" s="268" t="str">
        <f>CONCATENATE('Fy2 förmågor alla nivåer'!AO24)</f>
        <v/>
      </c>
      <c r="AP18" s="268" t="str">
        <f>CONCATENATE('Fy2 förmågor alla nivåer'!AP24)</f>
        <v/>
      </c>
      <c r="AQ18" s="268" t="str">
        <f>CONCATENATE('Fy2 förmågor alla nivåer'!AQ24)</f>
        <v/>
      </c>
      <c r="AR18" s="268" t="str">
        <f>CONCATENATE('Fy2 förmågor alla nivåer'!AR24)</f>
        <v/>
      </c>
      <c r="AS18" s="268" t="str">
        <f>CONCATENATE('Fy2 förmågor alla nivåer'!AS24)</f>
        <v/>
      </c>
      <c r="AT18" s="268" t="str">
        <f>CONCATENATE('Fy2 förmågor alla nivåer'!AT24)</f>
        <v/>
      </c>
      <c r="AU18" s="268" t="str">
        <f>CONCATENATE('Fy2 förmågor alla nivåer'!AU24)</f>
        <v/>
      </c>
      <c r="AV18" s="268" t="str">
        <f>CONCATENATE('Fy2 förmågor alla nivåer'!AV24)</f>
        <v/>
      </c>
      <c r="AW18" s="268" t="str">
        <f>CONCATENATE('Fy2 förmågor alla nivåer'!AW24)</f>
        <v/>
      </c>
      <c r="AX18" s="268" t="str">
        <f>CONCATENATE('Fy2 förmågor alla nivåer'!AX24)</f>
        <v/>
      </c>
      <c r="AY18" s="268" t="str">
        <f>CONCATENATE('Fy2 förmågor alla nivåer'!AY24)</f>
        <v/>
      </c>
      <c r="AZ18" s="268" t="str">
        <f>CONCATENATE('Fy2 förmågor alla nivåer'!AZ24)</f>
        <v/>
      </c>
      <c r="BA18" s="268" t="str">
        <f>CONCATENATE('Fy2 förmågor alla nivåer'!BA24)</f>
        <v/>
      </c>
      <c r="BB18" s="268" t="str">
        <f>CONCATENATE('Fy2 förmågor alla nivåer'!BB24)</f>
        <v/>
      </c>
      <c r="BC18" s="268" t="str">
        <f>CONCATENATE('Fy2 förmågor alla nivåer'!BC24)</f>
        <v/>
      </c>
      <c r="BD18" s="268" t="str">
        <f>CONCATENATE('Fy2 förmågor alla nivåer'!BD24)</f>
        <v/>
      </c>
      <c r="BE18" s="268" t="str">
        <f>CONCATENATE('Fy2 förmågor alla nivåer'!BE24)</f>
        <v/>
      </c>
      <c r="BF18" s="268" t="str">
        <f>CONCATENATE('Fy2 förmågor alla nivåer'!BF24)</f>
        <v/>
      </c>
      <c r="BG18" s="268" t="str">
        <f>CONCATENATE('Fy2 förmågor alla nivåer'!BG24)</f>
        <v/>
      </c>
      <c r="BH18" s="268" t="str">
        <f>CONCATENATE('Fy2 förmågor alla nivåer'!BH24)</f>
        <v/>
      </c>
      <c r="BI18" s="268" t="str">
        <f>CONCATENATE('Fy2 förmågor alla nivåer'!BI24)</f>
        <v/>
      </c>
      <c r="BJ18" s="268" t="str">
        <f>CONCATENATE('Fy2 förmågor alla nivåer'!BJ24)</f>
        <v/>
      </c>
      <c r="BK18" s="268" t="str">
        <f>CONCATENATE('Fy2 förmågor alla nivåer'!BK24)</f>
        <v/>
      </c>
      <c r="BL18" s="268" t="str">
        <f>CONCATENATE('Fy2 förmågor alla nivåer'!BL24)</f>
        <v/>
      </c>
      <c r="BM18" s="269" t="str">
        <f>CONCATENATE('Fy2 förmågor alla nivåer'!CK24)</f>
        <v/>
      </c>
      <c r="BN18" s="269" t="str">
        <f>CONCATENATE('Fy2 förmågor alla nivåer'!CN24)</f>
        <v>X</v>
      </c>
      <c r="BO18" s="269" t="str">
        <f>CONCATENATE('Fy2 förmågor alla nivåer'!CO24)</f>
        <v>0</v>
      </c>
      <c r="BP18" s="269" t="str">
        <f>CONCATENATE('Fy2 förmågor alla nivåer'!CQ24)</f>
        <v>0</v>
      </c>
      <c r="BQ18" s="269" t="str">
        <f>CONCATENATE('Fy2 förmågor alla nivåer'!CR24)</f>
        <v>0</v>
      </c>
      <c r="BR18" s="269" t="str">
        <f>CONCATENATE('Fy2 förmågor alla nivåer'!CS24)</f>
        <v>0</v>
      </c>
      <c r="BS18" s="269" t="str">
        <f>CONCATENATE('Fy2 förmågor alla nivåer'!CT24)</f>
        <v>0</v>
      </c>
      <c r="BT18" s="269" t="str">
        <f>CONCATENATE('Fy2 förmågor alla nivåer'!CU24)</f>
        <v>0</v>
      </c>
      <c r="BU18" s="269" t="str">
        <f>CONCATENATE('Fy2 förmågor alla nivåer'!CV24)</f>
        <v>F</v>
      </c>
      <c r="BV18" s="270" t="s">
        <v>248</v>
      </c>
      <c r="BW18" s="271" t="s">
        <v>249</v>
      </c>
    </row>
    <row r="19" spans="1:75" ht="15" x14ac:dyDescent="0.25">
      <c r="A19" s="268" t="str">
        <f>CONCATENATE('Fy2 förmågor alla nivåer'!CL25)</f>
        <v/>
      </c>
      <c r="B19" s="268" t="str">
        <f>CONCATENATE('Fy2 förmågor alla nivåer'!A25)</f>
        <v/>
      </c>
      <c r="C19" s="268" t="str">
        <f>CONCATENATE('Fy2 förmågor alla nivåer'!B25)</f>
        <v/>
      </c>
      <c r="D19" s="268" t="str">
        <f>CONCATENATE('Fy2 förmågor alla nivåer'!D25)</f>
        <v/>
      </c>
      <c r="E19" s="268" t="str">
        <f>CONCATENATE('Fy2 förmågor alla nivåer'!E25)</f>
        <v/>
      </c>
      <c r="F19" s="268" t="str">
        <f>CONCATENATE('Fy2 förmågor alla nivåer'!F25)</f>
        <v/>
      </c>
      <c r="G19" s="268" t="str">
        <f>CONCATENATE('Fy2 förmågor alla nivåer'!G25)</f>
        <v/>
      </c>
      <c r="H19" s="268" t="str">
        <f>CONCATENATE('Fy2 förmågor alla nivåer'!H25)</f>
        <v/>
      </c>
      <c r="I19" s="268" t="str">
        <f>CONCATENATE('Fy2 förmågor alla nivåer'!I25)</f>
        <v/>
      </c>
      <c r="J19" s="268" t="str">
        <f>CONCATENATE('Fy2 förmågor alla nivåer'!J25)</f>
        <v/>
      </c>
      <c r="K19" s="268" t="str">
        <f>CONCATENATE('Fy2 förmågor alla nivåer'!K25)</f>
        <v/>
      </c>
      <c r="L19" s="268" t="str">
        <f>CONCATENATE('Fy2 förmågor alla nivåer'!L25)</f>
        <v/>
      </c>
      <c r="M19" s="268" t="str">
        <f>CONCATENATE('Fy2 förmågor alla nivåer'!M25)</f>
        <v/>
      </c>
      <c r="N19" s="268" t="str">
        <f>CONCATENATE('Fy2 förmågor alla nivåer'!N25)</f>
        <v/>
      </c>
      <c r="O19" s="268" t="str">
        <f>CONCATENATE('Fy2 förmågor alla nivåer'!O25)</f>
        <v/>
      </c>
      <c r="P19" s="268" t="str">
        <f>CONCATENATE('Fy2 förmågor alla nivåer'!P25)</f>
        <v/>
      </c>
      <c r="Q19" s="268" t="str">
        <f>CONCATENATE('Fy2 förmågor alla nivåer'!Q25)</f>
        <v/>
      </c>
      <c r="R19" s="268" t="str">
        <f>CONCATENATE('Fy2 förmågor alla nivåer'!R25)</f>
        <v/>
      </c>
      <c r="S19" s="268" t="str">
        <f>CONCATENATE('Fy2 förmågor alla nivåer'!S25)</f>
        <v/>
      </c>
      <c r="T19" s="268" t="str">
        <f>CONCATENATE('Fy2 förmågor alla nivåer'!T25)</f>
        <v/>
      </c>
      <c r="U19" s="268" t="str">
        <f>CONCATENATE('Fy2 förmågor alla nivåer'!U25)</f>
        <v/>
      </c>
      <c r="V19" s="268" t="str">
        <f>CONCATENATE('Fy2 förmågor alla nivåer'!V25)</f>
        <v/>
      </c>
      <c r="W19" s="268" t="str">
        <f>CONCATENATE('Fy2 förmågor alla nivåer'!W25)</f>
        <v/>
      </c>
      <c r="X19" s="268" t="str">
        <f>CONCATENATE('Fy2 förmågor alla nivåer'!X25)</f>
        <v/>
      </c>
      <c r="Y19" s="268" t="str">
        <f>CONCATENATE('Fy2 förmågor alla nivåer'!Y25)</f>
        <v/>
      </c>
      <c r="Z19" s="268" t="str">
        <f>CONCATENATE('Fy2 förmågor alla nivåer'!Z25)</f>
        <v/>
      </c>
      <c r="AA19" s="268" t="str">
        <f>CONCATENATE('Fy2 förmågor alla nivåer'!AA25)</f>
        <v/>
      </c>
      <c r="AB19" s="268" t="str">
        <f>CONCATENATE('Fy2 förmågor alla nivåer'!AB25)</f>
        <v/>
      </c>
      <c r="AC19" s="268" t="str">
        <f>CONCATENATE('Fy2 förmågor alla nivåer'!AC25)</f>
        <v/>
      </c>
      <c r="AD19" s="268" t="str">
        <f>CONCATENATE('Fy2 förmågor alla nivåer'!AD25)</f>
        <v/>
      </c>
      <c r="AE19" s="268" t="str">
        <f>CONCATENATE('Fy2 förmågor alla nivåer'!AE25)</f>
        <v/>
      </c>
      <c r="AF19" s="268" t="str">
        <f>CONCATENATE('Fy2 förmågor alla nivåer'!AF25)</f>
        <v/>
      </c>
      <c r="AG19" s="268" t="str">
        <f>CONCATENATE('Fy2 förmågor alla nivåer'!AG25)</f>
        <v/>
      </c>
      <c r="AH19" s="268" t="str">
        <f>CONCATENATE('Fy2 förmågor alla nivåer'!AH25)</f>
        <v/>
      </c>
      <c r="AI19" s="268" t="str">
        <f>CONCATENATE('Fy2 förmågor alla nivåer'!AI25)</f>
        <v/>
      </c>
      <c r="AJ19" s="268" t="str">
        <f>CONCATENATE('Fy2 förmågor alla nivåer'!AJ25)</f>
        <v/>
      </c>
      <c r="AK19" s="268" t="str">
        <f>CONCATENATE('Fy2 förmågor alla nivåer'!AK25)</f>
        <v/>
      </c>
      <c r="AL19" s="268" t="str">
        <f>CONCATENATE('Fy2 förmågor alla nivåer'!AL25)</f>
        <v/>
      </c>
      <c r="AM19" s="268" t="str">
        <f>CONCATENATE('Fy2 förmågor alla nivåer'!AM25)</f>
        <v/>
      </c>
      <c r="AN19" s="268" t="str">
        <f>CONCATENATE('Fy2 förmågor alla nivåer'!AN25)</f>
        <v/>
      </c>
      <c r="AO19" s="268" t="str">
        <f>CONCATENATE('Fy2 förmågor alla nivåer'!AO25)</f>
        <v/>
      </c>
      <c r="AP19" s="268" t="str">
        <f>CONCATENATE('Fy2 förmågor alla nivåer'!AP25)</f>
        <v/>
      </c>
      <c r="AQ19" s="268" t="str">
        <f>CONCATENATE('Fy2 förmågor alla nivåer'!AQ25)</f>
        <v/>
      </c>
      <c r="AR19" s="268" t="str">
        <f>CONCATENATE('Fy2 förmågor alla nivåer'!AR25)</f>
        <v/>
      </c>
      <c r="AS19" s="268" t="str">
        <f>CONCATENATE('Fy2 förmågor alla nivåer'!AS25)</f>
        <v/>
      </c>
      <c r="AT19" s="268" t="str">
        <f>CONCATENATE('Fy2 förmågor alla nivåer'!AT25)</f>
        <v/>
      </c>
      <c r="AU19" s="268" t="str">
        <f>CONCATENATE('Fy2 förmågor alla nivåer'!AU25)</f>
        <v/>
      </c>
      <c r="AV19" s="268" t="str">
        <f>CONCATENATE('Fy2 förmågor alla nivåer'!AV25)</f>
        <v/>
      </c>
      <c r="AW19" s="268" t="str">
        <f>CONCATENATE('Fy2 förmågor alla nivåer'!AW25)</f>
        <v/>
      </c>
      <c r="AX19" s="268" t="str">
        <f>CONCATENATE('Fy2 förmågor alla nivåer'!AX25)</f>
        <v/>
      </c>
      <c r="AY19" s="268" t="str">
        <f>CONCATENATE('Fy2 förmågor alla nivåer'!AY25)</f>
        <v/>
      </c>
      <c r="AZ19" s="268" t="str">
        <f>CONCATENATE('Fy2 förmågor alla nivåer'!AZ25)</f>
        <v/>
      </c>
      <c r="BA19" s="268" t="str">
        <f>CONCATENATE('Fy2 förmågor alla nivåer'!BA25)</f>
        <v/>
      </c>
      <c r="BB19" s="268" t="str">
        <f>CONCATENATE('Fy2 förmågor alla nivåer'!BB25)</f>
        <v/>
      </c>
      <c r="BC19" s="268" t="str">
        <f>CONCATENATE('Fy2 förmågor alla nivåer'!BC25)</f>
        <v/>
      </c>
      <c r="BD19" s="268" t="str">
        <f>CONCATENATE('Fy2 förmågor alla nivåer'!BD25)</f>
        <v/>
      </c>
      <c r="BE19" s="268" t="str">
        <f>CONCATENATE('Fy2 förmågor alla nivåer'!BE25)</f>
        <v/>
      </c>
      <c r="BF19" s="268" t="str">
        <f>CONCATENATE('Fy2 förmågor alla nivåer'!BF25)</f>
        <v/>
      </c>
      <c r="BG19" s="268" t="str">
        <f>CONCATENATE('Fy2 förmågor alla nivåer'!BG25)</f>
        <v/>
      </c>
      <c r="BH19" s="268" t="str">
        <f>CONCATENATE('Fy2 förmågor alla nivåer'!BH25)</f>
        <v/>
      </c>
      <c r="BI19" s="268" t="str">
        <f>CONCATENATE('Fy2 förmågor alla nivåer'!BI25)</f>
        <v/>
      </c>
      <c r="BJ19" s="268" t="str">
        <f>CONCATENATE('Fy2 förmågor alla nivåer'!BJ25)</f>
        <v/>
      </c>
      <c r="BK19" s="268" t="str">
        <f>CONCATENATE('Fy2 förmågor alla nivåer'!BK25)</f>
        <v/>
      </c>
      <c r="BL19" s="268" t="str">
        <f>CONCATENATE('Fy2 förmågor alla nivåer'!BL25)</f>
        <v/>
      </c>
      <c r="BM19" s="269" t="str">
        <f>CONCATENATE('Fy2 förmågor alla nivåer'!CK25)</f>
        <v/>
      </c>
      <c r="BN19" s="269" t="str">
        <f>CONCATENATE('Fy2 förmågor alla nivåer'!CN25)</f>
        <v>X</v>
      </c>
      <c r="BO19" s="269" t="str">
        <f>CONCATENATE('Fy2 förmågor alla nivåer'!CO25)</f>
        <v>0</v>
      </c>
      <c r="BP19" s="269" t="str">
        <f>CONCATENATE('Fy2 förmågor alla nivåer'!CQ25)</f>
        <v>0</v>
      </c>
      <c r="BQ19" s="269" t="str">
        <f>CONCATENATE('Fy2 förmågor alla nivåer'!CR25)</f>
        <v>0</v>
      </c>
      <c r="BR19" s="269" t="str">
        <f>CONCATENATE('Fy2 förmågor alla nivåer'!CS25)</f>
        <v>0</v>
      </c>
      <c r="BS19" s="269" t="str">
        <f>CONCATENATE('Fy2 förmågor alla nivåer'!CT25)</f>
        <v>0</v>
      </c>
      <c r="BT19" s="269" t="str">
        <f>CONCATENATE('Fy2 förmågor alla nivåer'!CU25)</f>
        <v>0</v>
      </c>
      <c r="BU19" s="269" t="str">
        <f>CONCATENATE('Fy2 förmågor alla nivåer'!CV25)</f>
        <v>F</v>
      </c>
      <c r="BV19" s="270" t="s">
        <v>250</v>
      </c>
      <c r="BW19" s="271" t="s">
        <v>251</v>
      </c>
    </row>
    <row r="20" spans="1:75" ht="15" x14ac:dyDescent="0.25">
      <c r="A20" s="268" t="str">
        <f>CONCATENATE('Fy2 förmågor alla nivåer'!CL26)</f>
        <v/>
      </c>
      <c r="B20" s="268" t="str">
        <f>CONCATENATE('Fy2 förmågor alla nivåer'!A26)</f>
        <v/>
      </c>
      <c r="C20" s="268" t="str">
        <f>CONCATENATE('Fy2 förmågor alla nivåer'!B26)</f>
        <v/>
      </c>
      <c r="D20" s="268" t="str">
        <f>CONCATENATE('Fy2 förmågor alla nivåer'!D26)</f>
        <v/>
      </c>
      <c r="E20" s="268" t="str">
        <f>CONCATENATE('Fy2 förmågor alla nivåer'!E26)</f>
        <v/>
      </c>
      <c r="F20" s="268" t="str">
        <f>CONCATENATE('Fy2 förmågor alla nivåer'!F26)</f>
        <v/>
      </c>
      <c r="G20" s="268" t="str">
        <f>CONCATENATE('Fy2 förmågor alla nivåer'!G26)</f>
        <v/>
      </c>
      <c r="H20" s="268" t="str">
        <f>CONCATENATE('Fy2 förmågor alla nivåer'!H26)</f>
        <v/>
      </c>
      <c r="I20" s="268" t="str">
        <f>CONCATENATE('Fy2 förmågor alla nivåer'!I26)</f>
        <v/>
      </c>
      <c r="J20" s="268" t="str">
        <f>CONCATENATE('Fy2 förmågor alla nivåer'!J26)</f>
        <v/>
      </c>
      <c r="K20" s="268" t="str">
        <f>CONCATENATE('Fy2 förmågor alla nivåer'!K26)</f>
        <v/>
      </c>
      <c r="L20" s="268" t="str">
        <f>CONCATENATE('Fy2 förmågor alla nivåer'!L26)</f>
        <v/>
      </c>
      <c r="M20" s="268" t="str">
        <f>CONCATENATE('Fy2 förmågor alla nivåer'!M26)</f>
        <v/>
      </c>
      <c r="N20" s="268" t="str">
        <f>CONCATENATE('Fy2 förmågor alla nivåer'!N26)</f>
        <v/>
      </c>
      <c r="O20" s="268" t="str">
        <f>CONCATENATE('Fy2 förmågor alla nivåer'!O26)</f>
        <v/>
      </c>
      <c r="P20" s="268" t="str">
        <f>CONCATENATE('Fy2 förmågor alla nivåer'!P26)</f>
        <v/>
      </c>
      <c r="Q20" s="268" t="str">
        <f>CONCATENATE('Fy2 förmågor alla nivåer'!Q26)</f>
        <v/>
      </c>
      <c r="R20" s="268" t="str">
        <f>CONCATENATE('Fy2 förmågor alla nivåer'!R26)</f>
        <v/>
      </c>
      <c r="S20" s="268" t="str">
        <f>CONCATENATE('Fy2 förmågor alla nivåer'!S26)</f>
        <v/>
      </c>
      <c r="T20" s="268" t="str">
        <f>CONCATENATE('Fy2 förmågor alla nivåer'!T26)</f>
        <v/>
      </c>
      <c r="U20" s="268" t="str">
        <f>CONCATENATE('Fy2 förmågor alla nivåer'!U26)</f>
        <v/>
      </c>
      <c r="V20" s="268" t="str">
        <f>CONCATENATE('Fy2 förmågor alla nivåer'!V26)</f>
        <v/>
      </c>
      <c r="W20" s="268" t="str">
        <f>CONCATENATE('Fy2 förmågor alla nivåer'!W26)</f>
        <v/>
      </c>
      <c r="X20" s="268" t="str">
        <f>CONCATENATE('Fy2 förmågor alla nivåer'!X26)</f>
        <v/>
      </c>
      <c r="Y20" s="268" t="str">
        <f>CONCATENATE('Fy2 förmågor alla nivåer'!Y26)</f>
        <v/>
      </c>
      <c r="Z20" s="268" t="str">
        <f>CONCATENATE('Fy2 förmågor alla nivåer'!Z26)</f>
        <v/>
      </c>
      <c r="AA20" s="268" t="str">
        <f>CONCATENATE('Fy2 förmågor alla nivåer'!AA26)</f>
        <v/>
      </c>
      <c r="AB20" s="268" t="str">
        <f>CONCATENATE('Fy2 förmågor alla nivåer'!AB26)</f>
        <v/>
      </c>
      <c r="AC20" s="268" t="str">
        <f>CONCATENATE('Fy2 förmågor alla nivåer'!AC26)</f>
        <v/>
      </c>
      <c r="AD20" s="268" t="str">
        <f>CONCATENATE('Fy2 förmågor alla nivåer'!AD26)</f>
        <v/>
      </c>
      <c r="AE20" s="268" t="str">
        <f>CONCATENATE('Fy2 förmågor alla nivåer'!AE26)</f>
        <v/>
      </c>
      <c r="AF20" s="268" t="str">
        <f>CONCATENATE('Fy2 förmågor alla nivåer'!AF26)</f>
        <v/>
      </c>
      <c r="AG20" s="268" t="str">
        <f>CONCATENATE('Fy2 förmågor alla nivåer'!AG26)</f>
        <v/>
      </c>
      <c r="AH20" s="268" t="str">
        <f>CONCATENATE('Fy2 förmågor alla nivåer'!AH26)</f>
        <v/>
      </c>
      <c r="AI20" s="268" t="str">
        <f>CONCATENATE('Fy2 förmågor alla nivåer'!AI26)</f>
        <v/>
      </c>
      <c r="AJ20" s="268" t="str">
        <f>CONCATENATE('Fy2 förmågor alla nivåer'!AJ26)</f>
        <v/>
      </c>
      <c r="AK20" s="268" t="str">
        <f>CONCATENATE('Fy2 förmågor alla nivåer'!AK26)</f>
        <v/>
      </c>
      <c r="AL20" s="268" t="str">
        <f>CONCATENATE('Fy2 förmågor alla nivåer'!AL26)</f>
        <v/>
      </c>
      <c r="AM20" s="268" t="str">
        <f>CONCATENATE('Fy2 förmågor alla nivåer'!AM26)</f>
        <v/>
      </c>
      <c r="AN20" s="268" t="str">
        <f>CONCATENATE('Fy2 förmågor alla nivåer'!AN26)</f>
        <v/>
      </c>
      <c r="AO20" s="268" t="str">
        <f>CONCATENATE('Fy2 förmågor alla nivåer'!AO26)</f>
        <v/>
      </c>
      <c r="AP20" s="268" t="str">
        <f>CONCATENATE('Fy2 förmågor alla nivåer'!AP26)</f>
        <v/>
      </c>
      <c r="AQ20" s="268" t="str">
        <f>CONCATENATE('Fy2 förmågor alla nivåer'!AQ26)</f>
        <v/>
      </c>
      <c r="AR20" s="268" t="str">
        <f>CONCATENATE('Fy2 förmågor alla nivåer'!AR26)</f>
        <v/>
      </c>
      <c r="AS20" s="268" t="str">
        <f>CONCATENATE('Fy2 förmågor alla nivåer'!AS26)</f>
        <v/>
      </c>
      <c r="AT20" s="268" t="str">
        <f>CONCATENATE('Fy2 förmågor alla nivåer'!AT26)</f>
        <v/>
      </c>
      <c r="AU20" s="268" t="str">
        <f>CONCATENATE('Fy2 förmågor alla nivåer'!AU26)</f>
        <v/>
      </c>
      <c r="AV20" s="268" t="str">
        <f>CONCATENATE('Fy2 förmågor alla nivåer'!AV26)</f>
        <v/>
      </c>
      <c r="AW20" s="268" t="str">
        <f>CONCATENATE('Fy2 förmågor alla nivåer'!AW26)</f>
        <v/>
      </c>
      <c r="AX20" s="268" t="str">
        <f>CONCATENATE('Fy2 förmågor alla nivåer'!AX26)</f>
        <v/>
      </c>
      <c r="AY20" s="268" t="str">
        <f>CONCATENATE('Fy2 förmågor alla nivåer'!AY26)</f>
        <v/>
      </c>
      <c r="AZ20" s="268" t="str">
        <f>CONCATENATE('Fy2 förmågor alla nivåer'!AZ26)</f>
        <v/>
      </c>
      <c r="BA20" s="268" t="str">
        <f>CONCATENATE('Fy2 förmågor alla nivåer'!BA26)</f>
        <v/>
      </c>
      <c r="BB20" s="268" t="str">
        <f>CONCATENATE('Fy2 förmågor alla nivåer'!BB26)</f>
        <v/>
      </c>
      <c r="BC20" s="268" t="str">
        <f>CONCATENATE('Fy2 förmågor alla nivåer'!BC26)</f>
        <v/>
      </c>
      <c r="BD20" s="268" t="str">
        <f>CONCATENATE('Fy2 förmågor alla nivåer'!BD26)</f>
        <v/>
      </c>
      <c r="BE20" s="268" t="str">
        <f>CONCATENATE('Fy2 förmågor alla nivåer'!BE26)</f>
        <v/>
      </c>
      <c r="BF20" s="268" t="str">
        <f>CONCATENATE('Fy2 förmågor alla nivåer'!BF26)</f>
        <v/>
      </c>
      <c r="BG20" s="268" t="str">
        <f>CONCATENATE('Fy2 förmågor alla nivåer'!BG26)</f>
        <v/>
      </c>
      <c r="BH20" s="268" t="str">
        <f>CONCATENATE('Fy2 förmågor alla nivåer'!BH26)</f>
        <v/>
      </c>
      <c r="BI20" s="268" t="str">
        <f>CONCATENATE('Fy2 förmågor alla nivåer'!BI26)</f>
        <v/>
      </c>
      <c r="BJ20" s="268" t="str">
        <f>CONCATENATE('Fy2 förmågor alla nivåer'!BJ26)</f>
        <v/>
      </c>
      <c r="BK20" s="268" t="str">
        <f>CONCATENATE('Fy2 förmågor alla nivåer'!BK26)</f>
        <v/>
      </c>
      <c r="BL20" s="268" t="str">
        <f>CONCATENATE('Fy2 förmågor alla nivåer'!BL26)</f>
        <v/>
      </c>
      <c r="BM20" s="269" t="str">
        <f>CONCATENATE('Fy2 förmågor alla nivåer'!CK26)</f>
        <v/>
      </c>
      <c r="BN20" s="269" t="str">
        <f>CONCATENATE('Fy2 förmågor alla nivåer'!CN26)</f>
        <v>X</v>
      </c>
      <c r="BO20" s="269" t="str">
        <f>CONCATENATE('Fy2 förmågor alla nivåer'!CO26)</f>
        <v>0</v>
      </c>
      <c r="BP20" s="269" t="str">
        <f>CONCATENATE('Fy2 förmågor alla nivåer'!CQ26)</f>
        <v>0</v>
      </c>
      <c r="BQ20" s="269" t="str">
        <f>CONCATENATE('Fy2 förmågor alla nivåer'!CR26)</f>
        <v>0</v>
      </c>
      <c r="BR20" s="269" t="str">
        <f>CONCATENATE('Fy2 förmågor alla nivåer'!CS26)</f>
        <v>0</v>
      </c>
      <c r="BS20" s="269" t="str">
        <f>CONCATENATE('Fy2 förmågor alla nivåer'!CT26)</f>
        <v>0</v>
      </c>
      <c r="BT20" s="269" t="str">
        <f>CONCATENATE('Fy2 förmågor alla nivåer'!CU26)</f>
        <v>0</v>
      </c>
      <c r="BU20" s="269" t="str">
        <f>CONCATENATE('Fy2 förmågor alla nivåer'!CV26)</f>
        <v>F</v>
      </c>
      <c r="BV20" s="270" t="s">
        <v>252</v>
      </c>
      <c r="BW20" s="271" t="s">
        <v>253</v>
      </c>
    </row>
    <row r="21" spans="1:75" ht="15" x14ac:dyDescent="0.25">
      <c r="A21" s="268" t="str">
        <f>CONCATENATE('Fy2 förmågor alla nivåer'!CL27)</f>
        <v/>
      </c>
      <c r="B21" s="268" t="str">
        <f>CONCATENATE('Fy2 förmågor alla nivåer'!A27)</f>
        <v/>
      </c>
      <c r="C21" s="268" t="str">
        <f>CONCATENATE('Fy2 förmågor alla nivåer'!B27)</f>
        <v/>
      </c>
      <c r="D21" s="268" t="str">
        <f>CONCATENATE('Fy2 förmågor alla nivåer'!D27)</f>
        <v/>
      </c>
      <c r="E21" s="268" t="str">
        <f>CONCATENATE('Fy2 förmågor alla nivåer'!E27)</f>
        <v/>
      </c>
      <c r="F21" s="268" t="str">
        <f>CONCATENATE('Fy2 förmågor alla nivåer'!F27)</f>
        <v/>
      </c>
      <c r="G21" s="268" t="str">
        <f>CONCATENATE('Fy2 förmågor alla nivåer'!G27)</f>
        <v/>
      </c>
      <c r="H21" s="268" t="str">
        <f>CONCATENATE('Fy2 förmågor alla nivåer'!H27)</f>
        <v/>
      </c>
      <c r="I21" s="268" t="str">
        <f>CONCATENATE('Fy2 förmågor alla nivåer'!I27)</f>
        <v/>
      </c>
      <c r="J21" s="268" t="str">
        <f>CONCATENATE('Fy2 förmågor alla nivåer'!J27)</f>
        <v/>
      </c>
      <c r="K21" s="268" t="str">
        <f>CONCATENATE('Fy2 förmågor alla nivåer'!K27)</f>
        <v/>
      </c>
      <c r="L21" s="268" t="str">
        <f>CONCATENATE('Fy2 förmågor alla nivåer'!L27)</f>
        <v/>
      </c>
      <c r="M21" s="268" t="str">
        <f>CONCATENATE('Fy2 förmågor alla nivåer'!M27)</f>
        <v/>
      </c>
      <c r="N21" s="268" t="str">
        <f>CONCATENATE('Fy2 förmågor alla nivåer'!N27)</f>
        <v/>
      </c>
      <c r="O21" s="268" t="str">
        <f>CONCATENATE('Fy2 förmågor alla nivåer'!O27)</f>
        <v/>
      </c>
      <c r="P21" s="268" t="str">
        <f>CONCATENATE('Fy2 förmågor alla nivåer'!P27)</f>
        <v/>
      </c>
      <c r="Q21" s="268" t="str">
        <f>CONCATENATE('Fy2 förmågor alla nivåer'!Q27)</f>
        <v/>
      </c>
      <c r="R21" s="268" t="str">
        <f>CONCATENATE('Fy2 förmågor alla nivåer'!R27)</f>
        <v/>
      </c>
      <c r="S21" s="268" t="str">
        <f>CONCATENATE('Fy2 förmågor alla nivåer'!S27)</f>
        <v/>
      </c>
      <c r="T21" s="268" t="str">
        <f>CONCATENATE('Fy2 förmågor alla nivåer'!T27)</f>
        <v/>
      </c>
      <c r="U21" s="268" t="str">
        <f>CONCATENATE('Fy2 förmågor alla nivåer'!U27)</f>
        <v/>
      </c>
      <c r="V21" s="268" t="str">
        <f>CONCATENATE('Fy2 förmågor alla nivåer'!V27)</f>
        <v/>
      </c>
      <c r="W21" s="268" t="str">
        <f>CONCATENATE('Fy2 förmågor alla nivåer'!W27)</f>
        <v/>
      </c>
      <c r="X21" s="268" t="str">
        <f>CONCATENATE('Fy2 förmågor alla nivåer'!X27)</f>
        <v/>
      </c>
      <c r="Y21" s="268" t="str">
        <f>CONCATENATE('Fy2 förmågor alla nivåer'!Y27)</f>
        <v/>
      </c>
      <c r="Z21" s="268" t="str">
        <f>CONCATENATE('Fy2 förmågor alla nivåer'!Z27)</f>
        <v/>
      </c>
      <c r="AA21" s="268" t="str">
        <f>CONCATENATE('Fy2 förmågor alla nivåer'!AA27)</f>
        <v/>
      </c>
      <c r="AB21" s="268" t="str">
        <f>CONCATENATE('Fy2 förmågor alla nivåer'!AB27)</f>
        <v/>
      </c>
      <c r="AC21" s="268" t="str">
        <f>CONCATENATE('Fy2 förmågor alla nivåer'!AC27)</f>
        <v/>
      </c>
      <c r="AD21" s="268" t="str">
        <f>CONCATENATE('Fy2 förmågor alla nivåer'!AD27)</f>
        <v/>
      </c>
      <c r="AE21" s="268" t="str">
        <f>CONCATENATE('Fy2 förmågor alla nivåer'!AE27)</f>
        <v/>
      </c>
      <c r="AF21" s="268" t="str">
        <f>CONCATENATE('Fy2 förmågor alla nivåer'!AF27)</f>
        <v/>
      </c>
      <c r="AG21" s="268" t="str">
        <f>CONCATENATE('Fy2 förmågor alla nivåer'!AG27)</f>
        <v/>
      </c>
      <c r="AH21" s="268" t="str">
        <f>CONCATENATE('Fy2 förmågor alla nivåer'!AH27)</f>
        <v/>
      </c>
      <c r="AI21" s="268" t="str">
        <f>CONCATENATE('Fy2 förmågor alla nivåer'!AI27)</f>
        <v/>
      </c>
      <c r="AJ21" s="268" t="str">
        <f>CONCATENATE('Fy2 förmågor alla nivåer'!AJ27)</f>
        <v/>
      </c>
      <c r="AK21" s="268" t="str">
        <f>CONCATENATE('Fy2 förmågor alla nivåer'!AK27)</f>
        <v/>
      </c>
      <c r="AL21" s="268" t="str">
        <f>CONCATENATE('Fy2 förmågor alla nivåer'!AL27)</f>
        <v/>
      </c>
      <c r="AM21" s="268" t="str">
        <f>CONCATENATE('Fy2 förmågor alla nivåer'!AM27)</f>
        <v/>
      </c>
      <c r="AN21" s="268" t="str">
        <f>CONCATENATE('Fy2 förmågor alla nivåer'!AN27)</f>
        <v/>
      </c>
      <c r="AO21" s="268" t="str">
        <f>CONCATENATE('Fy2 förmågor alla nivåer'!AO27)</f>
        <v/>
      </c>
      <c r="AP21" s="268" t="str">
        <f>CONCATENATE('Fy2 förmågor alla nivåer'!AP27)</f>
        <v/>
      </c>
      <c r="AQ21" s="268" t="str">
        <f>CONCATENATE('Fy2 förmågor alla nivåer'!AQ27)</f>
        <v/>
      </c>
      <c r="AR21" s="268" t="str">
        <f>CONCATENATE('Fy2 förmågor alla nivåer'!AR27)</f>
        <v/>
      </c>
      <c r="AS21" s="268" t="str">
        <f>CONCATENATE('Fy2 förmågor alla nivåer'!AS27)</f>
        <v/>
      </c>
      <c r="AT21" s="268" t="str">
        <f>CONCATENATE('Fy2 förmågor alla nivåer'!AT27)</f>
        <v/>
      </c>
      <c r="AU21" s="268" t="str">
        <f>CONCATENATE('Fy2 förmågor alla nivåer'!AU27)</f>
        <v/>
      </c>
      <c r="AV21" s="268" t="str">
        <f>CONCATENATE('Fy2 förmågor alla nivåer'!AV27)</f>
        <v/>
      </c>
      <c r="AW21" s="268" t="str">
        <f>CONCATENATE('Fy2 förmågor alla nivåer'!AW27)</f>
        <v/>
      </c>
      <c r="AX21" s="268" t="str">
        <f>CONCATENATE('Fy2 förmågor alla nivåer'!AX27)</f>
        <v/>
      </c>
      <c r="AY21" s="268" t="str">
        <f>CONCATENATE('Fy2 förmågor alla nivåer'!AY27)</f>
        <v/>
      </c>
      <c r="AZ21" s="268" t="str">
        <f>CONCATENATE('Fy2 förmågor alla nivåer'!AZ27)</f>
        <v/>
      </c>
      <c r="BA21" s="268" t="str">
        <f>CONCATENATE('Fy2 förmågor alla nivåer'!BA27)</f>
        <v/>
      </c>
      <c r="BB21" s="268" t="str">
        <f>CONCATENATE('Fy2 förmågor alla nivåer'!BB27)</f>
        <v/>
      </c>
      <c r="BC21" s="268" t="str">
        <f>CONCATENATE('Fy2 förmågor alla nivåer'!BC27)</f>
        <v/>
      </c>
      <c r="BD21" s="268" t="str">
        <f>CONCATENATE('Fy2 förmågor alla nivåer'!BD27)</f>
        <v/>
      </c>
      <c r="BE21" s="268" t="str">
        <f>CONCATENATE('Fy2 förmågor alla nivåer'!BE27)</f>
        <v/>
      </c>
      <c r="BF21" s="268" t="str">
        <f>CONCATENATE('Fy2 förmågor alla nivåer'!BF27)</f>
        <v/>
      </c>
      <c r="BG21" s="268" t="str">
        <f>CONCATENATE('Fy2 förmågor alla nivåer'!BG27)</f>
        <v/>
      </c>
      <c r="BH21" s="268" t="str">
        <f>CONCATENATE('Fy2 förmågor alla nivåer'!BH27)</f>
        <v/>
      </c>
      <c r="BI21" s="268" t="str">
        <f>CONCATENATE('Fy2 förmågor alla nivåer'!BI27)</f>
        <v/>
      </c>
      <c r="BJ21" s="268" t="str">
        <f>CONCATENATE('Fy2 förmågor alla nivåer'!BJ27)</f>
        <v/>
      </c>
      <c r="BK21" s="268" t="str">
        <f>CONCATENATE('Fy2 förmågor alla nivåer'!BK27)</f>
        <v/>
      </c>
      <c r="BL21" s="268" t="str">
        <f>CONCATENATE('Fy2 förmågor alla nivåer'!BL27)</f>
        <v/>
      </c>
      <c r="BM21" s="269" t="str">
        <f>CONCATENATE('Fy2 förmågor alla nivåer'!CK27)</f>
        <v/>
      </c>
      <c r="BN21" s="269" t="str">
        <f>CONCATENATE('Fy2 förmågor alla nivåer'!CN27)</f>
        <v>X</v>
      </c>
      <c r="BO21" s="269" t="str">
        <f>CONCATENATE('Fy2 förmågor alla nivåer'!CO27)</f>
        <v>0</v>
      </c>
      <c r="BP21" s="269" t="str">
        <f>CONCATENATE('Fy2 förmågor alla nivåer'!CQ27)</f>
        <v>0</v>
      </c>
      <c r="BQ21" s="269" t="str">
        <f>CONCATENATE('Fy2 förmågor alla nivåer'!CR27)</f>
        <v>0</v>
      </c>
      <c r="BR21" s="269" t="str">
        <f>CONCATENATE('Fy2 förmågor alla nivåer'!CS27)</f>
        <v>0</v>
      </c>
      <c r="BS21" s="269" t="str">
        <f>CONCATENATE('Fy2 förmågor alla nivåer'!CT27)</f>
        <v>0</v>
      </c>
      <c r="BT21" s="269" t="str">
        <f>CONCATENATE('Fy2 förmågor alla nivåer'!CU27)</f>
        <v>0</v>
      </c>
      <c r="BU21" s="269" t="str">
        <f>CONCATENATE('Fy2 förmågor alla nivåer'!CV27)</f>
        <v>F</v>
      </c>
      <c r="BV21" s="270" t="s">
        <v>254</v>
      </c>
      <c r="BW21" s="271" t="s">
        <v>255</v>
      </c>
    </row>
    <row r="22" spans="1:75" ht="15" x14ac:dyDescent="0.25">
      <c r="A22" s="268" t="str">
        <f>CONCATENATE('Fy2 förmågor alla nivåer'!CL28)</f>
        <v/>
      </c>
      <c r="B22" s="268" t="str">
        <f>CONCATENATE('Fy2 förmågor alla nivåer'!A28)</f>
        <v/>
      </c>
      <c r="C22" s="268" t="str">
        <f>CONCATENATE('Fy2 förmågor alla nivåer'!B28)</f>
        <v/>
      </c>
      <c r="D22" s="268" t="str">
        <f>CONCATENATE('Fy2 förmågor alla nivåer'!D28)</f>
        <v/>
      </c>
      <c r="E22" s="268" t="str">
        <f>CONCATENATE('Fy2 förmågor alla nivåer'!E28)</f>
        <v/>
      </c>
      <c r="F22" s="268" t="str">
        <f>CONCATENATE('Fy2 förmågor alla nivåer'!F28)</f>
        <v/>
      </c>
      <c r="G22" s="268" t="str">
        <f>CONCATENATE('Fy2 förmågor alla nivåer'!G28)</f>
        <v/>
      </c>
      <c r="H22" s="268" t="str">
        <f>CONCATENATE('Fy2 förmågor alla nivåer'!H28)</f>
        <v/>
      </c>
      <c r="I22" s="268" t="str">
        <f>CONCATENATE('Fy2 förmågor alla nivåer'!I28)</f>
        <v/>
      </c>
      <c r="J22" s="268" t="str">
        <f>CONCATENATE('Fy2 förmågor alla nivåer'!J28)</f>
        <v/>
      </c>
      <c r="K22" s="268" t="str">
        <f>CONCATENATE('Fy2 förmågor alla nivåer'!K28)</f>
        <v/>
      </c>
      <c r="L22" s="268" t="str">
        <f>CONCATENATE('Fy2 förmågor alla nivåer'!L28)</f>
        <v/>
      </c>
      <c r="M22" s="268" t="str">
        <f>CONCATENATE('Fy2 förmågor alla nivåer'!M28)</f>
        <v/>
      </c>
      <c r="N22" s="268" t="str">
        <f>CONCATENATE('Fy2 förmågor alla nivåer'!N28)</f>
        <v/>
      </c>
      <c r="O22" s="268" t="str">
        <f>CONCATENATE('Fy2 förmågor alla nivåer'!O28)</f>
        <v/>
      </c>
      <c r="P22" s="268" t="str">
        <f>CONCATENATE('Fy2 förmågor alla nivåer'!P28)</f>
        <v/>
      </c>
      <c r="Q22" s="268" t="str">
        <f>CONCATENATE('Fy2 förmågor alla nivåer'!Q28)</f>
        <v/>
      </c>
      <c r="R22" s="268" t="str">
        <f>CONCATENATE('Fy2 förmågor alla nivåer'!R28)</f>
        <v/>
      </c>
      <c r="S22" s="268" t="str">
        <f>CONCATENATE('Fy2 förmågor alla nivåer'!S28)</f>
        <v/>
      </c>
      <c r="T22" s="268" t="str">
        <f>CONCATENATE('Fy2 förmågor alla nivåer'!T28)</f>
        <v/>
      </c>
      <c r="U22" s="268" t="str">
        <f>CONCATENATE('Fy2 förmågor alla nivåer'!U28)</f>
        <v/>
      </c>
      <c r="V22" s="268" t="str">
        <f>CONCATENATE('Fy2 förmågor alla nivåer'!V28)</f>
        <v/>
      </c>
      <c r="W22" s="268" t="str">
        <f>CONCATENATE('Fy2 förmågor alla nivåer'!W28)</f>
        <v/>
      </c>
      <c r="X22" s="268" t="str">
        <f>CONCATENATE('Fy2 förmågor alla nivåer'!X28)</f>
        <v/>
      </c>
      <c r="Y22" s="268" t="str">
        <f>CONCATENATE('Fy2 förmågor alla nivåer'!Y28)</f>
        <v/>
      </c>
      <c r="Z22" s="268" t="str">
        <f>CONCATENATE('Fy2 förmågor alla nivåer'!Z28)</f>
        <v/>
      </c>
      <c r="AA22" s="268" t="str">
        <f>CONCATENATE('Fy2 förmågor alla nivåer'!AA28)</f>
        <v/>
      </c>
      <c r="AB22" s="268" t="str">
        <f>CONCATENATE('Fy2 förmågor alla nivåer'!AB28)</f>
        <v/>
      </c>
      <c r="AC22" s="268" t="str">
        <f>CONCATENATE('Fy2 förmågor alla nivåer'!AC28)</f>
        <v/>
      </c>
      <c r="AD22" s="268" t="str">
        <f>CONCATENATE('Fy2 förmågor alla nivåer'!AD28)</f>
        <v/>
      </c>
      <c r="AE22" s="268" t="str">
        <f>CONCATENATE('Fy2 förmågor alla nivåer'!AE28)</f>
        <v/>
      </c>
      <c r="AF22" s="268" t="str">
        <f>CONCATENATE('Fy2 förmågor alla nivåer'!AF28)</f>
        <v/>
      </c>
      <c r="AG22" s="268" t="str">
        <f>CONCATENATE('Fy2 förmågor alla nivåer'!AG28)</f>
        <v/>
      </c>
      <c r="AH22" s="268" t="str">
        <f>CONCATENATE('Fy2 förmågor alla nivåer'!AH28)</f>
        <v/>
      </c>
      <c r="AI22" s="268" t="str">
        <f>CONCATENATE('Fy2 förmågor alla nivåer'!AI28)</f>
        <v/>
      </c>
      <c r="AJ22" s="268" t="str">
        <f>CONCATENATE('Fy2 förmågor alla nivåer'!AJ28)</f>
        <v/>
      </c>
      <c r="AK22" s="268" t="str">
        <f>CONCATENATE('Fy2 förmågor alla nivåer'!AK28)</f>
        <v/>
      </c>
      <c r="AL22" s="268" t="str">
        <f>CONCATENATE('Fy2 förmågor alla nivåer'!AL28)</f>
        <v/>
      </c>
      <c r="AM22" s="268" t="str">
        <f>CONCATENATE('Fy2 förmågor alla nivåer'!AM28)</f>
        <v/>
      </c>
      <c r="AN22" s="268" t="str">
        <f>CONCATENATE('Fy2 förmågor alla nivåer'!AN28)</f>
        <v/>
      </c>
      <c r="AO22" s="268" t="str">
        <f>CONCATENATE('Fy2 förmågor alla nivåer'!AO28)</f>
        <v/>
      </c>
      <c r="AP22" s="268" t="str">
        <f>CONCATENATE('Fy2 förmågor alla nivåer'!AP28)</f>
        <v/>
      </c>
      <c r="AQ22" s="268" t="str">
        <f>CONCATENATE('Fy2 förmågor alla nivåer'!AQ28)</f>
        <v/>
      </c>
      <c r="AR22" s="268" t="str">
        <f>CONCATENATE('Fy2 förmågor alla nivåer'!AR28)</f>
        <v/>
      </c>
      <c r="AS22" s="268" t="str">
        <f>CONCATENATE('Fy2 förmågor alla nivåer'!AS28)</f>
        <v/>
      </c>
      <c r="AT22" s="268" t="str">
        <f>CONCATENATE('Fy2 förmågor alla nivåer'!AT28)</f>
        <v/>
      </c>
      <c r="AU22" s="268" t="str">
        <f>CONCATENATE('Fy2 förmågor alla nivåer'!AU28)</f>
        <v/>
      </c>
      <c r="AV22" s="268" t="str">
        <f>CONCATENATE('Fy2 förmågor alla nivåer'!AV28)</f>
        <v/>
      </c>
      <c r="AW22" s="268" t="str">
        <f>CONCATENATE('Fy2 förmågor alla nivåer'!AW28)</f>
        <v/>
      </c>
      <c r="AX22" s="268" t="str">
        <f>CONCATENATE('Fy2 förmågor alla nivåer'!AX28)</f>
        <v/>
      </c>
      <c r="AY22" s="268" t="str">
        <f>CONCATENATE('Fy2 förmågor alla nivåer'!AY28)</f>
        <v/>
      </c>
      <c r="AZ22" s="268" t="str">
        <f>CONCATENATE('Fy2 förmågor alla nivåer'!AZ28)</f>
        <v/>
      </c>
      <c r="BA22" s="268" t="str">
        <f>CONCATENATE('Fy2 förmågor alla nivåer'!BA28)</f>
        <v/>
      </c>
      <c r="BB22" s="268" t="str">
        <f>CONCATENATE('Fy2 förmågor alla nivåer'!BB28)</f>
        <v/>
      </c>
      <c r="BC22" s="268" t="str">
        <f>CONCATENATE('Fy2 förmågor alla nivåer'!BC28)</f>
        <v/>
      </c>
      <c r="BD22" s="268" t="str">
        <f>CONCATENATE('Fy2 förmågor alla nivåer'!BD28)</f>
        <v/>
      </c>
      <c r="BE22" s="268" t="str">
        <f>CONCATENATE('Fy2 förmågor alla nivåer'!BE28)</f>
        <v/>
      </c>
      <c r="BF22" s="268" t="str">
        <f>CONCATENATE('Fy2 förmågor alla nivåer'!BF28)</f>
        <v/>
      </c>
      <c r="BG22" s="268" t="str">
        <f>CONCATENATE('Fy2 förmågor alla nivåer'!BG28)</f>
        <v/>
      </c>
      <c r="BH22" s="268" t="str">
        <f>CONCATENATE('Fy2 förmågor alla nivåer'!BH28)</f>
        <v/>
      </c>
      <c r="BI22" s="268" t="str">
        <f>CONCATENATE('Fy2 förmågor alla nivåer'!BI28)</f>
        <v/>
      </c>
      <c r="BJ22" s="268" t="str">
        <f>CONCATENATE('Fy2 förmågor alla nivåer'!BJ28)</f>
        <v/>
      </c>
      <c r="BK22" s="268" t="str">
        <f>CONCATENATE('Fy2 förmågor alla nivåer'!BK28)</f>
        <v/>
      </c>
      <c r="BL22" s="268" t="str">
        <f>CONCATENATE('Fy2 förmågor alla nivåer'!BL28)</f>
        <v/>
      </c>
      <c r="BM22" s="269" t="str">
        <f>CONCATENATE('Fy2 förmågor alla nivåer'!CK28)</f>
        <v/>
      </c>
      <c r="BN22" s="269" t="str">
        <f>CONCATENATE('Fy2 förmågor alla nivåer'!CN28)</f>
        <v>X</v>
      </c>
      <c r="BO22" s="269" t="str">
        <f>CONCATENATE('Fy2 förmågor alla nivåer'!CO28)</f>
        <v>0</v>
      </c>
      <c r="BP22" s="269" t="str">
        <f>CONCATENATE('Fy2 förmågor alla nivåer'!CQ28)</f>
        <v>0</v>
      </c>
      <c r="BQ22" s="269" t="str">
        <f>CONCATENATE('Fy2 förmågor alla nivåer'!CR28)</f>
        <v>0</v>
      </c>
      <c r="BR22" s="269" t="str">
        <f>CONCATENATE('Fy2 förmågor alla nivåer'!CS28)</f>
        <v>0</v>
      </c>
      <c r="BS22" s="269" t="str">
        <f>CONCATENATE('Fy2 förmågor alla nivåer'!CT28)</f>
        <v>0</v>
      </c>
      <c r="BT22" s="269" t="str">
        <f>CONCATENATE('Fy2 förmågor alla nivåer'!CU28)</f>
        <v>0</v>
      </c>
      <c r="BU22" s="269" t="str">
        <f>CONCATENATE('Fy2 förmågor alla nivåer'!CV28)</f>
        <v>F</v>
      </c>
      <c r="BV22" s="270" t="s">
        <v>256</v>
      </c>
      <c r="BW22" s="271" t="s">
        <v>257</v>
      </c>
    </row>
    <row r="23" spans="1:75" ht="15" x14ac:dyDescent="0.25">
      <c r="A23" s="268" t="str">
        <f>CONCATENATE('Fy2 förmågor alla nivåer'!CL29)</f>
        <v/>
      </c>
      <c r="B23" s="268" t="str">
        <f>CONCATENATE('Fy2 förmågor alla nivåer'!A29)</f>
        <v/>
      </c>
      <c r="C23" s="268" t="str">
        <f>CONCATENATE('Fy2 förmågor alla nivåer'!B29)</f>
        <v/>
      </c>
      <c r="D23" s="268" t="str">
        <f>CONCATENATE('Fy2 förmågor alla nivåer'!D29)</f>
        <v/>
      </c>
      <c r="E23" s="268" t="str">
        <f>CONCATENATE('Fy2 förmågor alla nivåer'!E29)</f>
        <v/>
      </c>
      <c r="F23" s="268" t="str">
        <f>CONCATENATE('Fy2 förmågor alla nivåer'!F29)</f>
        <v/>
      </c>
      <c r="G23" s="268" t="str">
        <f>CONCATENATE('Fy2 förmågor alla nivåer'!G29)</f>
        <v/>
      </c>
      <c r="H23" s="268" t="str">
        <f>CONCATENATE('Fy2 förmågor alla nivåer'!H29)</f>
        <v/>
      </c>
      <c r="I23" s="268" t="str">
        <f>CONCATENATE('Fy2 förmågor alla nivåer'!I29)</f>
        <v/>
      </c>
      <c r="J23" s="268" t="str">
        <f>CONCATENATE('Fy2 förmågor alla nivåer'!J29)</f>
        <v/>
      </c>
      <c r="K23" s="268" t="str">
        <f>CONCATENATE('Fy2 förmågor alla nivåer'!K29)</f>
        <v/>
      </c>
      <c r="L23" s="268" t="str">
        <f>CONCATENATE('Fy2 förmågor alla nivåer'!L29)</f>
        <v/>
      </c>
      <c r="M23" s="268" t="str">
        <f>CONCATENATE('Fy2 förmågor alla nivåer'!M29)</f>
        <v/>
      </c>
      <c r="N23" s="268" t="str">
        <f>CONCATENATE('Fy2 förmågor alla nivåer'!N29)</f>
        <v/>
      </c>
      <c r="O23" s="268" t="str">
        <f>CONCATENATE('Fy2 förmågor alla nivåer'!O29)</f>
        <v/>
      </c>
      <c r="P23" s="268" t="str">
        <f>CONCATENATE('Fy2 förmågor alla nivåer'!P29)</f>
        <v/>
      </c>
      <c r="Q23" s="268" t="str">
        <f>CONCATENATE('Fy2 förmågor alla nivåer'!Q29)</f>
        <v/>
      </c>
      <c r="R23" s="268" t="str">
        <f>CONCATENATE('Fy2 förmågor alla nivåer'!R29)</f>
        <v/>
      </c>
      <c r="S23" s="268" t="str">
        <f>CONCATENATE('Fy2 förmågor alla nivåer'!S29)</f>
        <v/>
      </c>
      <c r="T23" s="268" t="str">
        <f>CONCATENATE('Fy2 förmågor alla nivåer'!T29)</f>
        <v/>
      </c>
      <c r="U23" s="268" t="str">
        <f>CONCATENATE('Fy2 förmågor alla nivåer'!U29)</f>
        <v/>
      </c>
      <c r="V23" s="268" t="str">
        <f>CONCATENATE('Fy2 förmågor alla nivåer'!V29)</f>
        <v/>
      </c>
      <c r="W23" s="268" t="str">
        <f>CONCATENATE('Fy2 förmågor alla nivåer'!W29)</f>
        <v/>
      </c>
      <c r="X23" s="268" t="str">
        <f>CONCATENATE('Fy2 förmågor alla nivåer'!X29)</f>
        <v/>
      </c>
      <c r="Y23" s="268" t="str">
        <f>CONCATENATE('Fy2 förmågor alla nivåer'!Y29)</f>
        <v/>
      </c>
      <c r="Z23" s="268" t="str">
        <f>CONCATENATE('Fy2 förmågor alla nivåer'!Z29)</f>
        <v/>
      </c>
      <c r="AA23" s="268" t="str">
        <f>CONCATENATE('Fy2 förmågor alla nivåer'!AA29)</f>
        <v/>
      </c>
      <c r="AB23" s="268" t="str">
        <f>CONCATENATE('Fy2 förmågor alla nivåer'!AB29)</f>
        <v/>
      </c>
      <c r="AC23" s="268" t="str">
        <f>CONCATENATE('Fy2 förmågor alla nivåer'!AC29)</f>
        <v/>
      </c>
      <c r="AD23" s="268" t="str">
        <f>CONCATENATE('Fy2 förmågor alla nivåer'!AD29)</f>
        <v/>
      </c>
      <c r="AE23" s="268" t="str">
        <f>CONCATENATE('Fy2 förmågor alla nivåer'!AE29)</f>
        <v/>
      </c>
      <c r="AF23" s="268" t="str">
        <f>CONCATENATE('Fy2 förmågor alla nivåer'!AF29)</f>
        <v/>
      </c>
      <c r="AG23" s="268" t="str">
        <f>CONCATENATE('Fy2 förmågor alla nivåer'!AG29)</f>
        <v/>
      </c>
      <c r="AH23" s="268" t="str">
        <f>CONCATENATE('Fy2 förmågor alla nivåer'!AH29)</f>
        <v/>
      </c>
      <c r="AI23" s="268" t="str">
        <f>CONCATENATE('Fy2 förmågor alla nivåer'!AI29)</f>
        <v/>
      </c>
      <c r="AJ23" s="268" t="str">
        <f>CONCATENATE('Fy2 förmågor alla nivåer'!AJ29)</f>
        <v/>
      </c>
      <c r="AK23" s="268" t="str">
        <f>CONCATENATE('Fy2 förmågor alla nivåer'!AK29)</f>
        <v/>
      </c>
      <c r="AL23" s="268" t="str">
        <f>CONCATENATE('Fy2 förmågor alla nivåer'!AL29)</f>
        <v/>
      </c>
      <c r="AM23" s="268" t="str">
        <f>CONCATENATE('Fy2 förmågor alla nivåer'!AM29)</f>
        <v/>
      </c>
      <c r="AN23" s="268" t="str">
        <f>CONCATENATE('Fy2 förmågor alla nivåer'!AN29)</f>
        <v/>
      </c>
      <c r="AO23" s="268" t="str">
        <f>CONCATENATE('Fy2 förmågor alla nivåer'!AO29)</f>
        <v/>
      </c>
      <c r="AP23" s="268" t="str">
        <f>CONCATENATE('Fy2 förmågor alla nivåer'!AP29)</f>
        <v/>
      </c>
      <c r="AQ23" s="268" t="str">
        <f>CONCATENATE('Fy2 förmågor alla nivåer'!AQ29)</f>
        <v/>
      </c>
      <c r="AR23" s="268" t="str">
        <f>CONCATENATE('Fy2 förmågor alla nivåer'!AR29)</f>
        <v/>
      </c>
      <c r="AS23" s="268" t="str">
        <f>CONCATENATE('Fy2 förmågor alla nivåer'!AS29)</f>
        <v/>
      </c>
      <c r="AT23" s="268" t="str">
        <f>CONCATENATE('Fy2 förmågor alla nivåer'!AT29)</f>
        <v/>
      </c>
      <c r="AU23" s="268" t="str">
        <f>CONCATENATE('Fy2 förmågor alla nivåer'!AU29)</f>
        <v/>
      </c>
      <c r="AV23" s="268" t="str">
        <f>CONCATENATE('Fy2 förmågor alla nivåer'!AV29)</f>
        <v/>
      </c>
      <c r="AW23" s="268" t="str">
        <f>CONCATENATE('Fy2 förmågor alla nivåer'!AW29)</f>
        <v/>
      </c>
      <c r="AX23" s="268" t="str">
        <f>CONCATENATE('Fy2 förmågor alla nivåer'!AX29)</f>
        <v/>
      </c>
      <c r="AY23" s="268" t="str">
        <f>CONCATENATE('Fy2 förmågor alla nivåer'!AY29)</f>
        <v/>
      </c>
      <c r="AZ23" s="268" t="str">
        <f>CONCATENATE('Fy2 förmågor alla nivåer'!AZ29)</f>
        <v/>
      </c>
      <c r="BA23" s="268" t="str">
        <f>CONCATENATE('Fy2 förmågor alla nivåer'!BA29)</f>
        <v/>
      </c>
      <c r="BB23" s="268" t="str">
        <f>CONCATENATE('Fy2 förmågor alla nivåer'!BB29)</f>
        <v/>
      </c>
      <c r="BC23" s="268" t="str">
        <f>CONCATENATE('Fy2 förmågor alla nivåer'!BC29)</f>
        <v/>
      </c>
      <c r="BD23" s="268" t="str">
        <f>CONCATENATE('Fy2 förmågor alla nivåer'!BD29)</f>
        <v/>
      </c>
      <c r="BE23" s="268" t="str">
        <f>CONCATENATE('Fy2 förmågor alla nivåer'!BE29)</f>
        <v/>
      </c>
      <c r="BF23" s="268" t="str">
        <f>CONCATENATE('Fy2 förmågor alla nivåer'!BF29)</f>
        <v/>
      </c>
      <c r="BG23" s="268" t="str">
        <f>CONCATENATE('Fy2 förmågor alla nivåer'!BG29)</f>
        <v/>
      </c>
      <c r="BH23" s="268" t="str">
        <f>CONCATENATE('Fy2 förmågor alla nivåer'!BH29)</f>
        <v/>
      </c>
      <c r="BI23" s="268" t="str">
        <f>CONCATENATE('Fy2 förmågor alla nivåer'!BI29)</f>
        <v/>
      </c>
      <c r="BJ23" s="268" t="str">
        <f>CONCATENATE('Fy2 förmågor alla nivåer'!BJ29)</f>
        <v/>
      </c>
      <c r="BK23" s="268" t="str">
        <f>CONCATENATE('Fy2 förmågor alla nivåer'!BK29)</f>
        <v/>
      </c>
      <c r="BL23" s="268" t="str">
        <f>CONCATENATE('Fy2 förmågor alla nivåer'!BL29)</f>
        <v/>
      </c>
      <c r="BM23" s="269" t="str">
        <f>CONCATENATE('Fy2 förmågor alla nivåer'!CK29)</f>
        <v/>
      </c>
      <c r="BN23" s="269" t="str">
        <f>CONCATENATE('Fy2 förmågor alla nivåer'!CN29)</f>
        <v>X</v>
      </c>
      <c r="BO23" s="269" t="str">
        <f>CONCATENATE('Fy2 förmågor alla nivåer'!CO29)</f>
        <v>0</v>
      </c>
      <c r="BP23" s="269" t="str">
        <f>CONCATENATE('Fy2 förmågor alla nivåer'!CQ29)</f>
        <v>0</v>
      </c>
      <c r="BQ23" s="269" t="str">
        <f>CONCATENATE('Fy2 förmågor alla nivåer'!CR29)</f>
        <v>0</v>
      </c>
      <c r="BR23" s="269" t="str">
        <f>CONCATENATE('Fy2 förmågor alla nivåer'!CS29)</f>
        <v>0</v>
      </c>
      <c r="BS23" s="269" t="str">
        <f>CONCATENATE('Fy2 förmågor alla nivåer'!CT29)</f>
        <v>0</v>
      </c>
      <c r="BT23" s="269" t="str">
        <f>CONCATENATE('Fy2 förmågor alla nivåer'!CU29)</f>
        <v>0</v>
      </c>
      <c r="BU23" s="269" t="str">
        <f>CONCATENATE('Fy2 förmågor alla nivåer'!CV29)</f>
        <v>F</v>
      </c>
      <c r="BV23" s="270" t="s">
        <v>258</v>
      </c>
      <c r="BW23" s="271" t="s">
        <v>259</v>
      </c>
    </row>
    <row r="24" spans="1:75" ht="15" x14ac:dyDescent="0.25">
      <c r="A24" s="268" t="str">
        <f>CONCATENATE('Fy2 förmågor alla nivåer'!CL30)</f>
        <v/>
      </c>
      <c r="B24" s="268" t="str">
        <f>CONCATENATE('Fy2 förmågor alla nivåer'!A30)</f>
        <v/>
      </c>
      <c r="C24" s="268" t="str">
        <f>CONCATENATE('Fy2 förmågor alla nivåer'!B30)</f>
        <v/>
      </c>
      <c r="D24" s="268" t="str">
        <f>CONCATENATE('Fy2 förmågor alla nivåer'!D30)</f>
        <v/>
      </c>
      <c r="E24" s="268" t="str">
        <f>CONCATENATE('Fy2 förmågor alla nivåer'!E30)</f>
        <v/>
      </c>
      <c r="F24" s="268" t="str">
        <f>CONCATENATE('Fy2 förmågor alla nivåer'!F30)</f>
        <v/>
      </c>
      <c r="G24" s="268" t="str">
        <f>CONCATENATE('Fy2 förmågor alla nivåer'!G30)</f>
        <v/>
      </c>
      <c r="H24" s="268" t="str">
        <f>CONCATENATE('Fy2 förmågor alla nivåer'!H30)</f>
        <v/>
      </c>
      <c r="I24" s="268" t="str">
        <f>CONCATENATE('Fy2 förmågor alla nivåer'!I30)</f>
        <v/>
      </c>
      <c r="J24" s="268" t="str">
        <f>CONCATENATE('Fy2 förmågor alla nivåer'!J30)</f>
        <v/>
      </c>
      <c r="K24" s="268" t="str">
        <f>CONCATENATE('Fy2 förmågor alla nivåer'!K30)</f>
        <v/>
      </c>
      <c r="L24" s="268" t="str">
        <f>CONCATENATE('Fy2 förmågor alla nivåer'!L30)</f>
        <v/>
      </c>
      <c r="M24" s="268" t="str">
        <f>CONCATENATE('Fy2 förmågor alla nivåer'!M30)</f>
        <v/>
      </c>
      <c r="N24" s="268" t="str">
        <f>CONCATENATE('Fy2 förmågor alla nivåer'!N30)</f>
        <v/>
      </c>
      <c r="O24" s="268" t="str">
        <f>CONCATENATE('Fy2 förmågor alla nivåer'!O30)</f>
        <v/>
      </c>
      <c r="P24" s="268" t="str">
        <f>CONCATENATE('Fy2 förmågor alla nivåer'!P30)</f>
        <v/>
      </c>
      <c r="Q24" s="268" t="str">
        <f>CONCATENATE('Fy2 förmågor alla nivåer'!Q30)</f>
        <v/>
      </c>
      <c r="R24" s="268" t="str">
        <f>CONCATENATE('Fy2 förmågor alla nivåer'!R30)</f>
        <v/>
      </c>
      <c r="S24" s="268" t="str">
        <f>CONCATENATE('Fy2 förmågor alla nivåer'!S30)</f>
        <v/>
      </c>
      <c r="T24" s="268" t="str">
        <f>CONCATENATE('Fy2 förmågor alla nivåer'!T30)</f>
        <v/>
      </c>
      <c r="U24" s="268" t="str">
        <f>CONCATENATE('Fy2 förmågor alla nivåer'!U30)</f>
        <v/>
      </c>
      <c r="V24" s="268" t="str">
        <f>CONCATENATE('Fy2 förmågor alla nivåer'!V30)</f>
        <v/>
      </c>
      <c r="W24" s="268" t="str">
        <f>CONCATENATE('Fy2 förmågor alla nivåer'!W30)</f>
        <v/>
      </c>
      <c r="X24" s="268" t="str">
        <f>CONCATENATE('Fy2 förmågor alla nivåer'!X30)</f>
        <v/>
      </c>
      <c r="Y24" s="268" t="str">
        <f>CONCATENATE('Fy2 förmågor alla nivåer'!Y30)</f>
        <v/>
      </c>
      <c r="Z24" s="268" t="str">
        <f>CONCATENATE('Fy2 förmågor alla nivåer'!Z30)</f>
        <v/>
      </c>
      <c r="AA24" s="268" t="str">
        <f>CONCATENATE('Fy2 förmågor alla nivåer'!AA30)</f>
        <v/>
      </c>
      <c r="AB24" s="268" t="str">
        <f>CONCATENATE('Fy2 förmågor alla nivåer'!AB30)</f>
        <v/>
      </c>
      <c r="AC24" s="268" t="str">
        <f>CONCATENATE('Fy2 förmågor alla nivåer'!AC30)</f>
        <v/>
      </c>
      <c r="AD24" s="268" t="str">
        <f>CONCATENATE('Fy2 förmågor alla nivåer'!AD30)</f>
        <v/>
      </c>
      <c r="AE24" s="268" t="str">
        <f>CONCATENATE('Fy2 förmågor alla nivåer'!AE30)</f>
        <v/>
      </c>
      <c r="AF24" s="268" t="str">
        <f>CONCATENATE('Fy2 förmågor alla nivåer'!AF30)</f>
        <v/>
      </c>
      <c r="AG24" s="268" t="str">
        <f>CONCATENATE('Fy2 förmågor alla nivåer'!AG30)</f>
        <v/>
      </c>
      <c r="AH24" s="268" t="str">
        <f>CONCATENATE('Fy2 förmågor alla nivåer'!AH30)</f>
        <v/>
      </c>
      <c r="AI24" s="268" t="str">
        <f>CONCATENATE('Fy2 förmågor alla nivåer'!AI30)</f>
        <v/>
      </c>
      <c r="AJ24" s="268" t="str">
        <f>CONCATENATE('Fy2 förmågor alla nivåer'!AJ30)</f>
        <v/>
      </c>
      <c r="AK24" s="268" t="str">
        <f>CONCATENATE('Fy2 förmågor alla nivåer'!AK30)</f>
        <v/>
      </c>
      <c r="AL24" s="268" t="str">
        <f>CONCATENATE('Fy2 förmågor alla nivåer'!AL30)</f>
        <v/>
      </c>
      <c r="AM24" s="268" t="str">
        <f>CONCATENATE('Fy2 förmågor alla nivåer'!AM30)</f>
        <v/>
      </c>
      <c r="AN24" s="268" t="str">
        <f>CONCATENATE('Fy2 förmågor alla nivåer'!AN30)</f>
        <v/>
      </c>
      <c r="AO24" s="268" t="str">
        <f>CONCATENATE('Fy2 förmågor alla nivåer'!AO30)</f>
        <v/>
      </c>
      <c r="AP24" s="268" t="str">
        <f>CONCATENATE('Fy2 förmågor alla nivåer'!AP30)</f>
        <v/>
      </c>
      <c r="AQ24" s="268" t="str">
        <f>CONCATENATE('Fy2 förmågor alla nivåer'!AQ30)</f>
        <v/>
      </c>
      <c r="AR24" s="268" t="str">
        <f>CONCATENATE('Fy2 förmågor alla nivåer'!AR30)</f>
        <v/>
      </c>
      <c r="AS24" s="268" t="str">
        <f>CONCATENATE('Fy2 förmågor alla nivåer'!AS30)</f>
        <v/>
      </c>
      <c r="AT24" s="268" t="str">
        <f>CONCATENATE('Fy2 förmågor alla nivåer'!AT30)</f>
        <v/>
      </c>
      <c r="AU24" s="268" t="str">
        <f>CONCATENATE('Fy2 förmågor alla nivåer'!AU30)</f>
        <v/>
      </c>
      <c r="AV24" s="268" t="str">
        <f>CONCATENATE('Fy2 förmågor alla nivåer'!AV30)</f>
        <v/>
      </c>
      <c r="AW24" s="268" t="str">
        <f>CONCATENATE('Fy2 förmågor alla nivåer'!AW30)</f>
        <v/>
      </c>
      <c r="AX24" s="268" t="str">
        <f>CONCATENATE('Fy2 förmågor alla nivåer'!AX30)</f>
        <v/>
      </c>
      <c r="AY24" s="268" t="str">
        <f>CONCATENATE('Fy2 förmågor alla nivåer'!AY30)</f>
        <v/>
      </c>
      <c r="AZ24" s="268" t="str">
        <f>CONCATENATE('Fy2 förmågor alla nivåer'!AZ30)</f>
        <v/>
      </c>
      <c r="BA24" s="268" t="str">
        <f>CONCATENATE('Fy2 förmågor alla nivåer'!BA30)</f>
        <v/>
      </c>
      <c r="BB24" s="268" t="str">
        <f>CONCATENATE('Fy2 förmågor alla nivåer'!BB30)</f>
        <v/>
      </c>
      <c r="BC24" s="268" t="str">
        <f>CONCATENATE('Fy2 förmågor alla nivåer'!BC30)</f>
        <v/>
      </c>
      <c r="BD24" s="268" t="str">
        <f>CONCATENATE('Fy2 förmågor alla nivåer'!BD30)</f>
        <v/>
      </c>
      <c r="BE24" s="268" t="str">
        <f>CONCATENATE('Fy2 förmågor alla nivåer'!BE30)</f>
        <v/>
      </c>
      <c r="BF24" s="268" t="str">
        <f>CONCATENATE('Fy2 förmågor alla nivåer'!BF30)</f>
        <v/>
      </c>
      <c r="BG24" s="268" t="str">
        <f>CONCATENATE('Fy2 förmågor alla nivåer'!BG30)</f>
        <v/>
      </c>
      <c r="BH24" s="268" t="str">
        <f>CONCATENATE('Fy2 förmågor alla nivåer'!BH30)</f>
        <v/>
      </c>
      <c r="BI24" s="268" t="str">
        <f>CONCATENATE('Fy2 förmågor alla nivåer'!BI30)</f>
        <v/>
      </c>
      <c r="BJ24" s="268" t="str">
        <f>CONCATENATE('Fy2 förmågor alla nivåer'!BJ30)</f>
        <v/>
      </c>
      <c r="BK24" s="268" t="str">
        <f>CONCATENATE('Fy2 förmågor alla nivåer'!BK30)</f>
        <v/>
      </c>
      <c r="BL24" s="268" t="str">
        <f>CONCATENATE('Fy2 förmågor alla nivåer'!BL30)</f>
        <v/>
      </c>
      <c r="BM24" s="269" t="str">
        <f>CONCATENATE('Fy2 förmågor alla nivåer'!CK30)</f>
        <v/>
      </c>
      <c r="BN24" s="269" t="str">
        <f>CONCATENATE('Fy2 förmågor alla nivåer'!CN30)</f>
        <v>X</v>
      </c>
      <c r="BO24" s="269" t="str">
        <f>CONCATENATE('Fy2 förmågor alla nivåer'!CO30)</f>
        <v>0</v>
      </c>
      <c r="BP24" s="269" t="str">
        <f>CONCATENATE('Fy2 förmågor alla nivåer'!CQ30)</f>
        <v>0</v>
      </c>
      <c r="BQ24" s="269" t="str">
        <f>CONCATENATE('Fy2 förmågor alla nivåer'!CR30)</f>
        <v>0</v>
      </c>
      <c r="BR24" s="269" t="str">
        <f>CONCATENATE('Fy2 förmågor alla nivåer'!CS30)</f>
        <v>0</v>
      </c>
      <c r="BS24" s="269" t="str">
        <f>CONCATENATE('Fy2 förmågor alla nivåer'!CT30)</f>
        <v>0</v>
      </c>
      <c r="BT24" s="269" t="str">
        <f>CONCATENATE('Fy2 förmågor alla nivåer'!CU30)</f>
        <v>0</v>
      </c>
      <c r="BU24" s="269" t="str">
        <f>CONCATENATE('Fy2 förmågor alla nivåer'!CV30)</f>
        <v>F</v>
      </c>
      <c r="BV24" s="270" t="s">
        <v>260</v>
      </c>
      <c r="BW24" s="271" t="s">
        <v>261</v>
      </c>
    </row>
    <row r="25" spans="1:75" ht="15" x14ac:dyDescent="0.25">
      <c r="A25" s="268" t="str">
        <f>CONCATENATE('Fy2 förmågor alla nivåer'!CL31)</f>
        <v/>
      </c>
      <c r="B25" s="268" t="str">
        <f>CONCATENATE('Fy2 förmågor alla nivåer'!A31)</f>
        <v/>
      </c>
      <c r="C25" s="268" t="str">
        <f>CONCATENATE('Fy2 förmågor alla nivåer'!B31)</f>
        <v/>
      </c>
      <c r="D25" s="268" t="str">
        <f>CONCATENATE('Fy2 förmågor alla nivåer'!D31)</f>
        <v/>
      </c>
      <c r="E25" s="268" t="str">
        <f>CONCATENATE('Fy2 förmågor alla nivåer'!E31)</f>
        <v/>
      </c>
      <c r="F25" s="268" t="str">
        <f>CONCATENATE('Fy2 förmågor alla nivåer'!F31)</f>
        <v/>
      </c>
      <c r="G25" s="268" t="str">
        <f>CONCATENATE('Fy2 förmågor alla nivåer'!G31)</f>
        <v/>
      </c>
      <c r="H25" s="268" t="str">
        <f>CONCATENATE('Fy2 förmågor alla nivåer'!H31)</f>
        <v/>
      </c>
      <c r="I25" s="268" t="str">
        <f>CONCATENATE('Fy2 förmågor alla nivåer'!I31)</f>
        <v/>
      </c>
      <c r="J25" s="268" t="str">
        <f>CONCATENATE('Fy2 förmågor alla nivåer'!J31)</f>
        <v/>
      </c>
      <c r="K25" s="268" t="str">
        <f>CONCATENATE('Fy2 förmågor alla nivåer'!K31)</f>
        <v/>
      </c>
      <c r="L25" s="268" t="str">
        <f>CONCATENATE('Fy2 förmågor alla nivåer'!L31)</f>
        <v/>
      </c>
      <c r="M25" s="268" t="str">
        <f>CONCATENATE('Fy2 förmågor alla nivåer'!M31)</f>
        <v/>
      </c>
      <c r="N25" s="268" t="str">
        <f>CONCATENATE('Fy2 förmågor alla nivåer'!N31)</f>
        <v/>
      </c>
      <c r="O25" s="268" t="str">
        <f>CONCATENATE('Fy2 förmågor alla nivåer'!O31)</f>
        <v/>
      </c>
      <c r="P25" s="268" t="str">
        <f>CONCATENATE('Fy2 förmågor alla nivåer'!P31)</f>
        <v/>
      </c>
      <c r="Q25" s="268" t="str">
        <f>CONCATENATE('Fy2 förmågor alla nivåer'!Q31)</f>
        <v/>
      </c>
      <c r="R25" s="268" t="str">
        <f>CONCATENATE('Fy2 förmågor alla nivåer'!R31)</f>
        <v/>
      </c>
      <c r="S25" s="268" t="str">
        <f>CONCATENATE('Fy2 förmågor alla nivåer'!S31)</f>
        <v/>
      </c>
      <c r="T25" s="268" t="str">
        <f>CONCATENATE('Fy2 förmågor alla nivåer'!T31)</f>
        <v/>
      </c>
      <c r="U25" s="268" t="str">
        <f>CONCATENATE('Fy2 förmågor alla nivåer'!U31)</f>
        <v/>
      </c>
      <c r="V25" s="268" t="str">
        <f>CONCATENATE('Fy2 förmågor alla nivåer'!V31)</f>
        <v/>
      </c>
      <c r="W25" s="268" t="str">
        <f>CONCATENATE('Fy2 förmågor alla nivåer'!W31)</f>
        <v/>
      </c>
      <c r="X25" s="268" t="str">
        <f>CONCATENATE('Fy2 förmågor alla nivåer'!X31)</f>
        <v/>
      </c>
      <c r="Y25" s="268" t="str">
        <f>CONCATENATE('Fy2 förmågor alla nivåer'!Y31)</f>
        <v/>
      </c>
      <c r="Z25" s="268" t="str">
        <f>CONCATENATE('Fy2 förmågor alla nivåer'!Z31)</f>
        <v/>
      </c>
      <c r="AA25" s="268" t="str">
        <f>CONCATENATE('Fy2 förmågor alla nivåer'!AA31)</f>
        <v/>
      </c>
      <c r="AB25" s="268" t="str">
        <f>CONCATENATE('Fy2 förmågor alla nivåer'!AB31)</f>
        <v/>
      </c>
      <c r="AC25" s="268" t="str">
        <f>CONCATENATE('Fy2 förmågor alla nivåer'!AC31)</f>
        <v/>
      </c>
      <c r="AD25" s="268" t="str">
        <f>CONCATENATE('Fy2 förmågor alla nivåer'!AD31)</f>
        <v/>
      </c>
      <c r="AE25" s="268" t="str">
        <f>CONCATENATE('Fy2 förmågor alla nivåer'!AE31)</f>
        <v/>
      </c>
      <c r="AF25" s="268" t="str">
        <f>CONCATENATE('Fy2 förmågor alla nivåer'!AF31)</f>
        <v/>
      </c>
      <c r="AG25" s="268" t="str">
        <f>CONCATENATE('Fy2 förmågor alla nivåer'!AG31)</f>
        <v/>
      </c>
      <c r="AH25" s="268" t="str">
        <f>CONCATENATE('Fy2 förmågor alla nivåer'!AH31)</f>
        <v/>
      </c>
      <c r="AI25" s="268" t="str">
        <f>CONCATENATE('Fy2 förmågor alla nivåer'!AI31)</f>
        <v/>
      </c>
      <c r="AJ25" s="268" t="str">
        <f>CONCATENATE('Fy2 förmågor alla nivåer'!AJ31)</f>
        <v/>
      </c>
      <c r="AK25" s="268" t="str">
        <f>CONCATENATE('Fy2 förmågor alla nivåer'!AK31)</f>
        <v/>
      </c>
      <c r="AL25" s="268" t="str">
        <f>CONCATENATE('Fy2 förmågor alla nivåer'!AL31)</f>
        <v/>
      </c>
      <c r="AM25" s="268" t="str">
        <f>CONCATENATE('Fy2 förmågor alla nivåer'!AM31)</f>
        <v/>
      </c>
      <c r="AN25" s="268" t="str">
        <f>CONCATENATE('Fy2 förmågor alla nivåer'!AN31)</f>
        <v/>
      </c>
      <c r="AO25" s="268" t="str">
        <f>CONCATENATE('Fy2 förmågor alla nivåer'!AO31)</f>
        <v/>
      </c>
      <c r="AP25" s="268" t="str">
        <f>CONCATENATE('Fy2 förmågor alla nivåer'!AP31)</f>
        <v/>
      </c>
      <c r="AQ25" s="268" t="str">
        <f>CONCATENATE('Fy2 förmågor alla nivåer'!AQ31)</f>
        <v/>
      </c>
      <c r="AR25" s="268" t="str">
        <f>CONCATENATE('Fy2 förmågor alla nivåer'!AR31)</f>
        <v/>
      </c>
      <c r="AS25" s="268" t="str">
        <f>CONCATENATE('Fy2 förmågor alla nivåer'!AS31)</f>
        <v/>
      </c>
      <c r="AT25" s="268" t="str">
        <f>CONCATENATE('Fy2 förmågor alla nivåer'!AT31)</f>
        <v/>
      </c>
      <c r="AU25" s="268" t="str">
        <f>CONCATENATE('Fy2 förmågor alla nivåer'!AU31)</f>
        <v/>
      </c>
      <c r="AV25" s="268" t="str">
        <f>CONCATENATE('Fy2 förmågor alla nivåer'!AV31)</f>
        <v/>
      </c>
      <c r="AW25" s="268" t="str">
        <f>CONCATENATE('Fy2 förmågor alla nivåer'!AW31)</f>
        <v/>
      </c>
      <c r="AX25" s="268" t="str">
        <f>CONCATENATE('Fy2 förmågor alla nivåer'!AX31)</f>
        <v/>
      </c>
      <c r="AY25" s="268" t="str">
        <f>CONCATENATE('Fy2 förmågor alla nivåer'!AY31)</f>
        <v/>
      </c>
      <c r="AZ25" s="268" t="str">
        <f>CONCATENATE('Fy2 förmågor alla nivåer'!AZ31)</f>
        <v/>
      </c>
      <c r="BA25" s="268" t="str">
        <f>CONCATENATE('Fy2 förmågor alla nivåer'!BA31)</f>
        <v/>
      </c>
      <c r="BB25" s="268" t="str">
        <f>CONCATENATE('Fy2 förmågor alla nivåer'!BB31)</f>
        <v/>
      </c>
      <c r="BC25" s="268" t="str">
        <f>CONCATENATE('Fy2 förmågor alla nivåer'!BC31)</f>
        <v/>
      </c>
      <c r="BD25" s="268" t="str">
        <f>CONCATENATE('Fy2 förmågor alla nivåer'!BD31)</f>
        <v/>
      </c>
      <c r="BE25" s="268" t="str">
        <f>CONCATENATE('Fy2 förmågor alla nivåer'!BE31)</f>
        <v/>
      </c>
      <c r="BF25" s="268" t="str">
        <f>CONCATENATE('Fy2 förmågor alla nivåer'!BF31)</f>
        <v/>
      </c>
      <c r="BG25" s="268" t="str">
        <f>CONCATENATE('Fy2 förmågor alla nivåer'!BG31)</f>
        <v/>
      </c>
      <c r="BH25" s="268" t="str">
        <f>CONCATENATE('Fy2 förmågor alla nivåer'!BH31)</f>
        <v/>
      </c>
      <c r="BI25" s="268" t="str">
        <f>CONCATENATE('Fy2 förmågor alla nivåer'!BI31)</f>
        <v/>
      </c>
      <c r="BJ25" s="268" t="str">
        <f>CONCATENATE('Fy2 förmågor alla nivåer'!BJ31)</f>
        <v/>
      </c>
      <c r="BK25" s="268" t="str">
        <f>CONCATENATE('Fy2 förmågor alla nivåer'!BK31)</f>
        <v/>
      </c>
      <c r="BL25" s="268" t="str">
        <f>CONCATENATE('Fy2 förmågor alla nivåer'!BL31)</f>
        <v/>
      </c>
      <c r="BM25" s="269" t="str">
        <f>CONCATENATE('Fy2 förmågor alla nivåer'!CK31)</f>
        <v/>
      </c>
      <c r="BN25" s="269" t="str">
        <f>CONCATENATE('Fy2 förmågor alla nivåer'!CN31)</f>
        <v>X</v>
      </c>
      <c r="BO25" s="269" t="str">
        <f>CONCATENATE('Fy2 förmågor alla nivåer'!CO31)</f>
        <v>0</v>
      </c>
      <c r="BP25" s="269" t="str">
        <f>CONCATENATE('Fy2 förmågor alla nivåer'!CQ31)</f>
        <v>0</v>
      </c>
      <c r="BQ25" s="269" t="str">
        <f>CONCATENATE('Fy2 förmågor alla nivåer'!CR31)</f>
        <v>0</v>
      </c>
      <c r="BR25" s="269" t="str">
        <f>CONCATENATE('Fy2 förmågor alla nivåer'!CS31)</f>
        <v>0</v>
      </c>
      <c r="BS25" s="269" t="str">
        <f>CONCATENATE('Fy2 förmågor alla nivåer'!CT31)</f>
        <v>0</v>
      </c>
      <c r="BT25" s="269" t="str">
        <f>CONCATENATE('Fy2 förmågor alla nivåer'!CU31)</f>
        <v>0</v>
      </c>
      <c r="BU25" s="269" t="str">
        <f>CONCATENATE('Fy2 förmågor alla nivåer'!CV31)</f>
        <v>F</v>
      </c>
      <c r="BV25" s="270"/>
      <c r="BW25" s="271"/>
    </row>
    <row r="26" spans="1:75" ht="15" x14ac:dyDescent="0.25">
      <c r="A26" s="268" t="str">
        <f>CONCATENATE('Fy2 förmågor alla nivåer'!CL32)</f>
        <v/>
      </c>
      <c r="B26" s="268" t="str">
        <f>CONCATENATE('Fy2 förmågor alla nivåer'!A32)</f>
        <v/>
      </c>
      <c r="C26" s="268" t="str">
        <f>CONCATENATE('Fy2 förmågor alla nivåer'!B32)</f>
        <v/>
      </c>
      <c r="D26" s="268" t="str">
        <f>CONCATENATE('Fy2 förmågor alla nivåer'!D32)</f>
        <v/>
      </c>
      <c r="E26" s="268" t="str">
        <f>CONCATENATE('Fy2 förmågor alla nivåer'!E32)</f>
        <v/>
      </c>
      <c r="F26" s="268" t="str">
        <f>CONCATENATE('Fy2 förmågor alla nivåer'!F32)</f>
        <v/>
      </c>
      <c r="G26" s="268" t="str">
        <f>CONCATENATE('Fy2 förmågor alla nivåer'!G32)</f>
        <v/>
      </c>
      <c r="H26" s="268" t="str">
        <f>CONCATENATE('Fy2 förmågor alla nivåer'!H32)</f>
        <v/>
      </c>
      <c r="I26" s="268" t="str">
        <f>CONCATENATE('Fy2 förmågor alla nivåer'!I32)</f>
        <v/>
      </c>
      <c r="J26" s="268" t="str">
        <f>CONCATENATE('Fy2 förmågor alla nivåer'!J32)</f>
        <v/>
      </c>
      <c r="K26" s="268" t="str">
        <f>CONCATENATE('Fy2 förmågor alla nivåer'!K32)</f>
        <v/>
      </c>
      <c r="L26" s="268" t="str">
        <f>CONCATENATE('Fy2 förmågor alla nivåer'!L32)</f>
        <v/>
      </c>
      <c r="M26" s="268" t="str">
        <f>CONCATENATE('Fy2 förmågor alla nivåer'!M32)</f>
        <v/>
      </c>
      <c r="N26" s="268" t="str">
        <f>CONCATENATE('Fy2 förmågor alla nivåer'!N32)</f>
        <v/>
      </c>
      <c r="O26" s="268" t="str">
        <f>CONCATENATE('Fy2 förmågor alla nivåer'!O32)</f>
        <v/>
      </c>
      <c r="P26" s="268" t="str">
        <f>CONCATENATE('Fy2 förmågor alla nivåer'!P32)</f>
        <v/>
      </c>
      <c r="Q26" s="268" t="str">
        <f>CONCATENATE('Fy2 förmågor alla nivåer'!Q32)</f>
        <v/>
      </c>
      <c r="R26" s="268" t="str">
        <f>CONCATENATE('Fy2 förmågor alla nivåer'!R32)</f>
        <v/>
      </c>
      <c r="S26" s="268" t="str">
        <f>CONCATENATE('Fy2 förmågor alla nivåer'!S32)</f>
        <v/>
      </c>
      <c r="T26" s="268" t="str">
        <f>CONCATENATE('Fy2 förmågor alla nivåer'!T32)</f>
        <v/>
      </c>
      <c r="U26" s="268" t="str">
        <f>CONCATENATE('Fy2 förmågor alla nivåer'!U32)</f>
        <v/>
      </c>
      <c r="V26" s="268" t="str">
        <f>CONCATENATE('Fy2 förmågor alla nivåer'!V32)</f>
        <v/>
      </c>
      <c r="W26" s="268" t="str">
        <f>CONCATENATE('Fy2 förmågor alla nivåer'!W32)</f>
        <v/>
      </c>
      <c r="X26" s="268" t="str">
        <f>CONCATENATE('Fy2 förmågor alla nivåer'!X32)</f>
        <v/>
      </c>
      <c r="Y26" s="268" t="str">
        <f>CONCATENATE('Fy2 förmågor alla nivåer'!Y32)</f>
        <v/>
      </c>
      <c r="Z26" s="268" t="str">
        <f>CONCATENATE('Fy2 förmågor alla nivåer'!Z32)</f>
        <v/>
      </c>
      <c r="AA26" s="268" t="str">
        <f>CONCATENATE('Fy2 förmågor alla nivåer'!AA32)</f>
        <v/>
      </c>
      <c r="AB26" s="268" t="str">
        <f>CONCATENATE('Fy2 förmågor alla nivåer'!AB32)</f>
        <v/>
      </c>
      <c r="AC26" s="268" t="str">
        <f>CONCATENATE('Fy2 förmågor alla nivåer'!AC32)</f>
        <v/>
      </c>
      <c r="AD26" s="268" t="str">
        <f>CONCATENATE('Fy2 förmågor alla nivåer'!AD32)</f>
        <v/>
      </c>
      <c r="AE26" s="268" t="str">
        <f>CONCATENATE('Fy2 förmågor alla nivåer'!AE32)</f>
        <v/>
      </c>
      <c r="AF26" s="268" t="str">
        <f>CONCATENATE('Fy2 förmågor alla nivåer'!AF32)</f>
        <v/>
      </c>
      <c r="AG26" s="268" t="str">
        <f>CONCATENATE('Fy2 förmågor alla nivåer'!AG32)</f>
        <v/>
      </c>
      <c r="AH26" s="268" t="str">
        <f>CONCATENATE('Fy2 förmågor alla nivåer'!AH32)</f>
        <v/>
      </c>
      <c r="AI26" s="268" t="str">
        <f>CONCATENATE('Fy2 förmågor alla nivåer'!AI32)</f>
        <v/>
      </c>
      <c r="AJ26" s="268" t="str">
        <f>CONCATENATE('Fy2 förmågor alla nivåer'!AJ32)</f>
        <v/>
      </c>
      <c r="AK26" s="268" t="str">
        <f>CONCATENATE('Fy2 förmågor alla nivåer'!AK32)</f>
        <v/>
      </c>
      <c r="AL26" s="268" t="str">
        <f>CONCATENATE('Fy2 förmågor alla nivåer'!AL32)</f>
        <v/>
      </c>
      <c r="AM26" s="268" t="str">
        <f>CONCATENATE('Fy2 förmågor alla nivåer'!AM32)</f>
        <v/>
      </c>
      <c r="AN26" s="268" t="str">
        <f>CONCATENATE('Fy2 förmågor alla nivåer'!AN32)</f>
        <v/>
      </c>
      <c r="AO26" s="268" t="str">
        <f>CONCATENATE('Fy2 förmågor alla nivåer'!AO32)</f>
        <v/>
      </c>
      <c r="AP26" s="268" t="str">
        <f>CONCATENATE('Fy2 förmågor alla nivåer'!AP32)</f>
        <v/>
      </c>
      <c r="AQ26" s="268" t="str">
        <f>CONCATENATE('Fy2 förmågor alla nivåer'!AQ32)</f>
        <v/>
      </c>
      <c r="AR26" s="268" t="str">
        <f>CONCATENATE('Fy2 förmågor alla nivåer'!AR32)</f>
        <v/>
      </c>
      <c r="AS26" s="268" t="str">
        <f>CONCATENATE('Fy2 förmågor alla nivåer'!AS32)</f>
        <v/>
      </c>
      <c r="AT26" s="268" t="str">
        <f>CONCATENATE('Fy2 förmågor alla nivåer'!AT32)</f>
        <v/>
      </c>
      <c r="AU26" s="268" t="str">
        <f>CONCATENATE('Fy2 förmågor alla nivåer'!AU32)</f>
        <v/>
      </c>
      <c r="AV26" s="268" t="str">
        <f>CONCATENATE('Fy2 förmågor alla nivåer'!AV32)</f>
        <v/>
      </c>
      <c r="AW26" s="268" t="str">
        <f>CONCATENATE('Fy2 förmågor alla nivåer'!AW32)</f>
        <v/>
      </c>
      <c r="AX26" s="268" t="str">
        <f>CONCATENATE('Fy2 förmågor alla nivåer'!AX32)</f>
        <v/>
      </c>
      <c r="AY26" s="268" t="str">
        <f>CONCATENATE('Fy2 förmågor alla nivåer'!AY32)</f>
        <v/>
      </c>
      <c r="AZ26" s="268" t="str">
        <f>CONCATENATE('Fy2 förmågor alla nivåer'!AZ32)</f>
        <v/>
      </c>
      <c r="BA26" s="268" t="str">
        <f>CONCATENATE('Fy2 förmågor alla nivåer'!BA32)</f>
        <v/>
      </c>
      <c r="BB26" s="268" t="str">
        <f>CONCATENATE('Fy2 förmågor alla nivåer'!BB32)</f>
        <v/>
      </c>
      <c r="BC26" s="268" t="str">
        <f>CONCATENATE('Fy2 förmågor alla nivåer'!BC32)</f>
        <v/>
      </c>
      <c r="BD26" s="268" t="str">
        <f>CONCATENATE('Fy2 förmågor alla nivåer'!BD32)</f>
        <v/>
      </c>
      <c r="BE26" s="268" t="str">
        <f>CONCATENATE('Fy2 förmågor alla nivåer'!BE32)</f>
        <v/>
      </c>
      <c r="BF26" s="268" t="str">
        <f>CONCATENATE('Fy2 förmågor alla nivåer'!BF32)</f>
        <v/>
      </c>
      <c r="BG26" s="268" t="str">
        <f>CONCATENATE('Fy2 förmågor alla nivåer'!BG32)</f>
        <v/>
      </c>
      <c r="BH26" s="268" t="str">
        <f>CONCATENATE('Fy2 förmågor alla nivåer'!BH32)</f>
        <v/>
      </c>
      <c r="BI26" s="268" t="str">
        <f>CONCATENATE('Fy2 förmågor alla nivåer'!BI32)</f>
        <v/>
      </c>
      <c r="BJ26" s="268" t="str">
        <f>CONCATENATE('Fy2 förmågor alla nivåer'!BJ32)</f>
        <v/>
      </c>
      <c r="BK26" s="268" t="str">
        <f>CONCATENATE('Fy2 förmågor alla nivåer'!BK32)</f>
        <v/>
      </c>
      <c r="BL26" s="268" t="str">
        <f>CONCATENATE('Fy2 förmågor alla nivåer'!BL32)</f>
        <v/>
      </c>
      <c r="BM26" s="269" t="str">
        <f>CONCATENATE('Fy2 förmågor alla nivåer'!CK32)</f>
        <v/>
      </c>
      <c r="BN26" s="269" t="str">
        <f>CONCATENATE('Fy2 förmågor alla nivåer'!CN32)</f>
        <v>X</v>
      </c>
      <c r="BO26" s="269" t="str">
        <f>CONCATENATE('Fy2 förmågor alla nivåer'!CO32)</f>
        <v>0</v>
      </c>
      <c r="BP26" s="269" t="str">
        <f>CONCATENATE('Fy2 förmågor alla nivåer'!CQ32)</f>
        <v>0</v>
      </c>
      <c r="BQ26" s="269" t="str">
        <f>CONCATENATE('Fy2 förmågor alla nivåer'!CR32)</f>
        <v>0</v>
      </c>
      <c r="BR26" s="269" t="str">
        <f>CONCATENATE('Fy2 förmågor alla nivåer'!CS32)</f>
        <v>0</v>
      </c>
      <c r="BS26" s="269" t="str">
        <f>CONCATENATE('Fy2 förmågor alla nivåer'!CT32)</f>
        <v>0</v>
      </c>
      <c r="BT26" s="269" t="str">
        <f>CONCATENATE('Fy2 förmågor alla nivåer'!CU32)</f>
        <v>0</v>
      </c>
      <c r="BU26" s="269" t="str">
        <f>CONCATENATE('Fy2 förmågor alla nivåer'!CV32)</f>
        <v>F</v>
      </c>
      <c r="BV26" s="270"/>
      <c r="BW26" s="271"/>
    </row>
    <row r="27" spans="1:75" ht="15" x14ac:dyDescent="0.25">
      <c r="A27" s="268" t="str">
        <f>CONCATENATE('Fy2 förmågor alla nivåer'!CL33)</f>
        <v/>
      </c>
      <c r="B27" s="268" t="str">
        <f>CONCATENATE('Fy2 förmågor alla nivåer'!A33)</f>
        <v/>
      </c>
      <c r="C27" s="268" t="str">
        <f>CONCATENATE('Fy2 förmågor alla nivåer'!B33)</f>
        <v/>
      </c>
      <c r="D27" s="268" t="str">
        <f>CONCATENATE('Fy2 förmågor alla nivåer'!D33)</f>
        <v/>
      </c>
      <c r="E27" s="268" t="str">
        <f>CONCATENATE('Fy2 förmågor alla nivåer'!E33)</f>
        <v/>
      </c>
      <c r="F27" s="268" t="str">
        <f>CONCATENATE('Fy2 förmågor alla nivåer'!F33)</f>
        <v/>
      </c>
      <c r="G27" s="268" t="str">
        <f>CONCATENATE('Fy2 förmågor alla nivåer'!G33)</f>
        <v/>
      </c>
      <c r="H27" s="268" t="str">
        <f>CONCATENATE('Fy2 förmågor alla nivåer'!H33)</f>
        <v/>
      </c>
      <c r="I27" s="268" t="str">
        <f>CONCATENATE('Fy2 förmågor alla nivåer'!I33)</f>
        <v/>
      </c>
      <c r="J27" s="268" t="str">
        <f>CONCATENATE('Fy2 förmågor alla nivåer'!J33)</f>
        <v/>
      </c>
      <c r="K27" s="268" t="str">
        <f>CONCATENATE('Fy2 förmågor alla nivåer'!K33)</f>
        <v/>
      </c>
      <c r="L27" s="268" t="str">
        <f>CONCATENATE('Fy2 förmågor alla nivåer'!L33)</f>
        <v/>
      </c>
      <c r="M27" s="268" t="str">
        <f>CONCATENATE('Fy2 förmågor alla nivåer'!M33)</f>
        <v/>
      </c>
      <c r="N27" s="268" t="str">
        <f>CONCATENATE('Fy2 förmågor alla nivåer'!N33)</f>
        <v/>
      </c>
      <c r="O27" s="268" t="str">
        <f>CONCATENATE('Fy2 förmågor alla nivåer'!O33)</f>
        <v/>
      </c>
      <c r="P27" s="268" t="str">
        <f>CONCATENATE('Fy2 förmågor alla nivåer'!P33)</f>
        <v/>
      </c>
      <c r="Q27" s="268" t="str">
        <f>CONCATENATE('Fy2 förmågor alla nivåer'!Q33)</f>
        <v/>
      </c>
      <c r="R27" s="268" t="str">
        <f>CONCATENATE('Fy2 förmågor alla nivåer'!R33)</f>
        <v/>
      </c>
      <c r="S27" s="268" t="str">
        <f>CONCATENATE('Fy2 förmågor alla nivåer'!S33)</f>
        <v/>
      </c>
      <c r="T27" s="268" t="str">
        <f>CONCATENATE('Fy2 förmågor alla nivåer'!T33)</f>
        <v/>
      </c>
      <c r="U27" s="268" t="str">
        <f>CONCATENATE('Fy2 förmågor alla nivåer'!U33)</f>
        <v/>
      </c>
      <c r="V27" s="268" t="str">
        <f>CONCATENATE('Fy2 förmågor alla nivåer'!V33)</f>
        <v/>
      </c>
      <c r="W27" s="268" t="str">
        <f>CONCATENATE('Fy2 förmågor alla nivåer'!W33)</f>
        <v/>
      </c>
      <c r="X27" s="268" t="str">
        <f>CONCATENATE('Fy2 förmågor alla nivåer'!X33)</f>
        <v/>
      </c>
      <c r="Y27" s="268" t="str">
        <f>CONCATENATE('Fy2 förmågor alla nivåer'!Y33)</f>
        <v/>
      </c>
      <c r="Z27" s="268" t="str">
        <f>CONCATENATE('Fy2 förmågor alla nivåer'!Z33)</f>
        <v/>
      </c>
      <c r="AA27" s="268" t="str">
        <f>CONCATENATE('Fy2 förmågor alla nivåer'!AA33)</f>
        <v/>
      </c>
      <c r="AB27" s="268" t="str">
        <f>CONCATENATE('Fy2 förmågor alla nivåer'!AB33)</f>
        <v/>
      </c>
      <c r="AC27" s="268" t="str">
        <f>CONCATENATE('Fy2 förmågor alla nivåer'!AC33)</f>
        <v/>
      </c>
      <c r="AD27" s="268" t="str">
        <f>CONCATENATE('Fy2 förmågor alla nivåer'!AD33)</f>
        <v/>
      </c>
      <c r="AE27" s="268" t="str">
        <f>CONCATENATE('Fy2 förmågor alla nivåer'!AE33)</f>
        <v/>
      </c>
      <c r="AF27" s="268" t="str">
        <f>CONCATENATE('Fy2 förmågor alla nivåer'!AF33)</f>
        <v/>
      </c>
      <c r="AG27" s="268" t="str">
        <f>CONCATENATE('Fy2 förmågor alla nivåer'!AG33)</f>
        <v/>
      </c>
      <c r="AH27" s="268" t="str">
        <f>CONCATENATE('Fy2 förmågor alla nivåer'!AH33)</f>
        <v/>
      </c>
      <c r="AI27" s="268" t="str">
        <f>CONCATENATE('Fy2 förmågor alla nivåer'!AI33)</f>
        <v/>
      </c>
      <c r="AJ27" s="268" t="str">
        <f>CONCATENATE('Fy2 förmågor alla nivåer'!AJ33)</f>
        <v/>
      </c>
      <c r="AK27" s="268" t="str">
        <f>CONCATENATE('Fy2 förmågor alla nivåer'!AK33)</f>
        <v/>
      </c>
      <c r="AL27" s="268" t="str">
        <f>CONCATENATE('Fy2 förmågor alla nivåer'!AL33)</f>
        <v/>
      </c>
      <c r="AM27" s="268" t="str">
        <f>CONCATENATE('Fy2 förmågor alla nivåer'!AM33)</f>
        <v/>
      </c>
      <c r="AN27" s="268" t="str">
        <f>CONCATENATE('Fy2 förmågor alla nivåer'!AN33)</f>
        <v/>
      </c>
      <c r="AO27" s="268" t="str">
        <f>CONCATENATE('Fy2 förmågor alla nivåer'!AO33)</f>
        <v/>
      </c>
      <c r="AP27" s="268" t="str">
        <f>CONCATENATE('Fy2 förmågor alla nivåer'!AP33)</f>
        <v/>
      </c>
      <c r="AQ27" s="268" t="str">
        <f>CONCATENATE('Fy2 förmågor alla nivåer'!AQ33)</f>
        <v/>
      </c>
      <c r="AR27" s="268" t="str">
        <f>CONCATENATE('Fy2 förmågor alla nivåer'!AR33)</f>
        <v/>
      </c>
      <c r="AS27" s="268" t="str">
        <f>CONCATENATE('Fy2 förmågor alla nivåer'!AS33)</f>
        <v/>
      </c>
      <c r="AT27" s="268" t="str">
        <f>CONCATENATE('Fy2 förmågor alla nivåer'!AT33)</f>
        <v/>
      </c>
      <c r="AU27" s="268" t="str">
        <f>CONCATENATE('Fy2 förmågor alla nivåer'!AU33)</f>
        <v/>
      </c>
      <c r="AV27" s="268" t="str">
        <f>CONCATENATE('Fy2 förmågor alla nivåer'!AV33)</f>
        <v/>
      </c>
      <c r="AW27" s="268" t="str">
        <f>CONCATENATE('Fy2 förmågor alla nivåer'!AW33)</f>
        <v/>
      </c>
      <c r="AX27" s="268" t="str">
        <f>CONCATENATE('Fy2 förmågor alla nivåer'!AX33)</f>
        <v/>
      </c>
      <c r="AY27" s="268" t="str">
        <f>CONCATENATE('Fy2 förmågor alla nivåer'!AY33)</f>
        <v/>
      </c>
      <c r="AZ27" s="268" t="str">
        <f>CONCATENATE('Fy2 förmågor alla nivåer'!AZ33)</f>
        <v/>
      </c>
      <c r="BA27" s="268" t="str">
        <f>CONCATENATE('Fy2 förmågor alla nivåer'!BA33)</f>
        <v/>
      </c>
      <c r="BB27" s="268" t="str">
        <f>CONCATENATE('Fy2 förmågor alla nivåer'!BB33)</f>
        <v/>
      </c>
      <c r="BC27" s="268" t="str">
        <f>CONCATENATE('Fy2 förmågor alla nivåer'!BC33)</f>
        <v/>
      </c>
      <c r="BD27" s="268" t="str">
        <f>CONCATENATE('Fy2 förmågor alla nivåer'!BD33)</f>
        <v/>
      </c>
      <c r="BE27" s="268" t="str">
        <f>CONCATENATE('Fy2 förmågor alla nivåer'!BE33)</f>
        <v/>
      </c>
      <c r="BF27" s="268" t="str">
        <f>CONCATENATE('Fy2 förmågor alla nivåer'!BF33)</f>
        <v/>
      </c>
      <c r="BG27" s="268" t="str">
        <f>CONCATENATE('Fy2 förmågor alla nivåer'!BG33)</f>
        <v/>
      </c>
      <c r="BH27" s="268" t="str">
        <f>CONCATENATE('Fy2 förmågor alla nivåer'!BH33)</f>
        <v/>
      </c>
      <c r="BI27" s="268" t="str">
        <f>CONCATENATE('Fy2 förmågor alla nivåer'!BI33)</f>
        <v/>
      </c>
      <c r="BJ27" s="268" t="str">
        <f>CONCATENATE('Fy2 förmågor alla nivåer'!BJ33)</f>
        <v/>
      </c>
      <c r="BK27" s="268" t="str">
        <f>CONCATENATE('Fy2 förmågor alla nivåer'!BK33)</f>
        <v/>
      </c>
      <c r="BL27" s="268" t="str">
        <f>CONCATENATE('Fy2 förmågor alla nivåer'!BL33)</f>
        <v/>
      </c>
      <c r="BM27" s="269" t="str">
        <f>CONCATENATE('Fy2 förmågor alla nivåer'!CK33)</f>
        <v/>
      </c>
      <c r="BN27" s="269" t="str">
        <f>CONCATENATE('Fy2 förmågor alla nivåer'!CN33)</f>
        <v>X</v>
      </c>
      <c r="BO27" s="269" t="str">
        <f>CONCATENATE('Fy2 förmågor alla nivåer'!CO33)</f>
        <v>0</v>
      </c>
      <c r="BP27" s="269" t="str">
        <f>CONCATENATE('Fy2 förmågor alla nivåer'!CQ33)</f>
        <v>0</v>
      </c>
      <c r="BQ27" s="269" t="str">
        <f>CONCATENATE('Fy2 förmågor alla nivåer'!CR33)</f>
        <v>0</v>
      </c>
      <c r="BR27" s="269" t="str">
        <f>CONCATENATE('Fy2 förmågor alla nivåer'!CS33)</f>
        <v>0</v>
      </c>
      <c r="BS27" s="269" t="str">
        <f>CONCATENATE('Fy2 förmågor alla nivåer'!CT33)</f>
        <v>0</v>
      </c>
      <c r="BT27" s="269" t="str">
        <f>CONCATENATE('Fy2 förmågor alla nivåer'!CU33)</f>
        <v>0</v>
      </c>
      <c r="BU27" s="269" t="str">
        <f>CONCATENATE('Fy2 förmågor alla nivåer'!CV33)</f>
        <v>F</v>
      </c>
      <c r="BV27" s="270"/>
      <c r="BW27" s="271"/>
    </row>
    <row r="28" spans="1:75" ht="15" x14ac:dyDescent="0.25">
      <c r="A28" s="268" t="str">
        <f>CONCATENATE('Fy2 förmågor alla nivåer'!CL34)</f>
        <v/>
      </c>
      <c r="B28" s="268" t="str">
        <f>CONCATENATE('Fy2 förmågor alla nivåer'!A34)</f>
        <v/>
      </c>
      <c r="C28" s="268" t="str">
        <f>CONCATENATE('Fy2 förmågor alla nivåer'!B34)</f>
        <v/>
      </c>
      <c r="D28" s="268" t="str">
        <f>CONCATENATE('Fy2 förmågor alla nivåer'!D34)</f>
        <v/>
      </c>
      <c r="E28" s="268" t="str">
        <f>CONCATENATE('Fy2 förmågor alla nivåer'!E34)</f>
        <v/>
      </c>
      <c r="F28" s="268" t="str">
        <f>CONCATENATE('Fy2 förmågor alla nivåer'!F34)</f>
        <v/>
      </c>
      <c r="G28" s="268" t="str">
        <f>CONCATENATE('Fy2 förmågor alla nivåer'!G34)</f>
        <v/>
      </c>
      <c r="H28" s="268" t="str">
        <f>CONCATENATE('Fy2 förmågor alla nivåer'!H34)</f>
        <v/>
      </c>
      <c r="I28" s="268" t="str">
        <f>CONCATENATE('Fy2 förmågor alla nivåer'!I34)</f>
        <v/>
      </c>
      <c r="J28" s="268" t="str">
        <f>CONCATENATE('Fy2 förmågor alla nivåer'!J34)</f>
        <v/>
      </c>
      <c r="K28" s="268" t="str">
        <f>CONCATENATE('Fy2 förmågor alla nivåer'!K34)</f>
        <v/>
      </c>
      <c r="L28" s="268" t="str">
        <f>CONCATENATE('Fy2 förmågor alla nivåer'!L34)</f>
        <v/>
      </c>
      <c r="M28" s="268" t="str">
        <f>CONCATENATE('Fy2 förmågor alla nivåer'!M34)</f>
        <v/>
      </c>
      <c r="N28" s="268" t="str">
        <f>CONCATENATE('Fy2 förmågor alla nivåer'!N34)</f>
        <v/>
      </c>
      <c r="O28" s="268" t="str">
        <f>CONCATENATE('Fy2 förmågor alla nivåer'!O34)</f>
        <v/>
      </c>
      <c r="P28" s="268" t="str">
        <f>CONCATENATE('Fy2 förmågor alla nivåer'!P34)</f>
        <v/>
      </c>
      <c r="Q28" s="268" t="str">
        <f>CONCATENATE('Fy2 förmågor alla nivåer'!Q34)</f>
        <v/>
      </c>
      <c r="R28" s="268" t="str">
        <f>CONCATENATE('Fy2 förmågor alla nivåer'!R34)</f>
        <v/>
      </c>
      <c r="S28" s="268" t="str">
        <f>CONCATENATE('Fy2 förmågor alla nivåer'!S34)</f>
        <v/>
      </c>
      <c r="T28" s="268" t="str">
        <f>CONCATENATE('Fy2 förmågor alla nivåer'!T34)</f>
        <v/>
      </c>
      <c r="U28" s="268" t="str">
        <f>CONCATENATE('Fy2 förmågor alla nivåer'!U34)</f>
        <v/>
      </c>
      <c r="V28" s="268" t="str">
        <f>CONCATENATE('Fy2 förmågor alla nivåer'!V34)</f>
        <v/>
      </c>
      <c r="W28" s="268" t="str">
        <f>CONCATENATE('Fy2 förmågor alla nivåer'!W34)</f>
        <v/>
      </c>
      <c r="X28" s="268" t="str">
        <f>CONCATENATE('Fy2 förmågor alla nivåer'!X34)</f>
        <v/>
      </c>
      <c r="Y28" s="268" t="str">
        <f>CONCATENATE('Fy2 förmågor alla nivåer'!Y34)</f>
        <v/>
      </c>
      <c r="Z28" s="268" t="str">
        <f>CONCATENATE('Fy2 förmågor alla nivåer'!Z34)</f>
        <v/>
      </c>
      <c r="AA28" s="268" t="str">
        <f>CONCATENATE('Fy2 förmågor alla nivåer'!AA34)</f>
        <v/>
      </c>
      <c r="AB28" s="268" t="str">
        <f>CONCATENATE('Fy2 förmågor alla nivåer'!AB34)</f>
        <v/>
      </c>
      <c r="AC28" s="268" t="str">
        <f>CONCATENATE('Fy2 förmågor alla nivåer'!AC34)</f>
        <v/>
      </c>
      <c r="AD28" s="268" t="str">
        <f>CONCATENATE('Fy2 förmågor alla nivåer'!AD34)</f>
        <v/>
      </c>
      <c r="AE28" s="268" t="str">
        <f>CONCATENATE('Fy2 förmågor alla nivåer'!AE34)</f>
        <v/>
      </c>
      <c r="AF28" s="268" t="str">
        <f>CONCATENATE('Fy2 förmågor alla nivåer'!AF34)</f>
        <v/>
      </c>
      <c r="AG28" s="268" t="str">
        <f>CONCATENATE('Fy2 förmågor alla nivåer'!AG34)</f>
        <v/>
      </c>
      <c r="AH28" s="268" t="str">
        <f>CONCATENATE('Fy2 förmågor alla nivåer'!AH34)</f>
        <v/>
      </c>
      <c r="AI28" s="268" t="str">
        <f>CONCATENATE('Fy2 förmågor alla nivåer'!AI34)</f>
        <v/>
      </c>
      <c r="AJ28" s="268" t="str">
        <f>CONCATENATE('Fy2 förmågor alla nivåer'!AJ34)</f>
        <v/>
      </c>
      <c r="AK28" s="268" t="str">
        <f>CONCATENATE('Fy2 förmågor alla nivåer'!AK34)</f>
        <v/>
      </c>
      <c r="AL28" s="268" t="str">
        <f>CONCATENATE('Fy2 förmågor alla nivåer'!AL34)</f>
        <v/>
      </c>
      <c r="AM28" s="268" t="str">
        <f>CONCATENATE('Fy2 förmågor alla nivåer'!AM34)</f>
        <v/>
      </c>
      <c r="AN28" s="268" t="str">
        <f>CONCATENATE('Fy2 förmågor alla nivåer'!AN34)</f>
        <v/>
      </c>
      <c r="AO28" s="268" t="str">
        <f>CONCATENATE('Fy2 förmågor alla nivåer'!AO34)</f>
        <v/>
      </c>
      <c r="AP28" s="268" t="str">
        <f>CONCATENATE('Fy2 förmågor alla nivåer'!AP34)</f>
        <v/>
      </c>
      <c r="AQ28" s="268" t="str">
        <f>CONCATENATE('Fy2 förmågor alla nivåer'!AQ34)</f>
        <v/>
      </c>
      <c r="AR28" s="268" t="str">
        <f>CONCATENATE('Fy2 förmågor alla nivåer'!AR34)</f>
        <v/>
      </c>
      <c r="AS28" s="268" t="str">
        <f>CONCATENATE('Fy2 förmågor alla nivåer'!AS34)</f>
        <v/>
      </c>
      <c r="AT28" s="268" t="str">
        <f>CONCATENATE('Fy2 förmågor alla nivåer'!AT34)</f>
        <v/>
      </c>
      <c r="AU28" s="268" t="str">
        <f>CONCATENATE('Fy2 förmågor alla nivåer'!AU34)</f>
        <v/>
      </c>
      <c r="AV28" s="268" t="str">
        <f>CONCATENATE('Fy2 förmågor alla nivåer'!AV34)</f>
        <v/>
      </c>
      <c r="AW28" s="268" t="str">
        <f>CONCATENATE('Fy2 förmågor alla nivåer'!AW34)</f>
        <v/>
      </c>
      <c r="AX28" s="268" t="str">
        <f>CONCATENATE('Fy2 förmågor alla nivåer'!AX34)</f>
        <v/>
      </c>
      <c r="AY28" s="268" t="str">
        <f>CONCATENATE('Fy2 förmågor alla nivåer'!AY34)</f>
        <v/>
      </c>
      <c r="AZ28" s="268" t="str">
        <f>CONCATENATE('Fy2 förmågor alla nivåer'!AZ34)</f>
        <v/>
      </c>
      <c r="BA28" s="268" t="str">
        <f>CONCATENATE('Fy2 förmågor alla nivåer'!BA34)</f>
        <v/>
      </c>
      <c r="BB28" s="268" t="str">
        <f>CONCATENATE('Fy2 förmågor alla nivåer'!BB34)</f>
        <v/>
      </c>
      <c r="BC28" s="268" t="str">
        <f>CONCATENATE('Fy2 förmågor alla nivåer'!BC34)</f>
        <v/>
      </c>
      <c r="BD28" s="268" t="str">
        <f>CONCATENATE('Fy2 förmågor alla nivåer'!BD34)</f>
        <v/>
      </c>
      <c r="BE28" s="268" t="str">
        <f>CONCATENATE('Fy2 förmågor alla nivåer'!BE34)</f>
        <v/>
      </c>
      <c r="BF28" s="268" t="str">
        <f>CONCATENATE('Fy2 förmågor alla nivåer'!BF34)</f>
        <v/>
      </c>
      <c r="BG28" s="268" t="str">
        <f>CONCATENATE('Fy2 förmågor alla nivåer'!BG34)</f>
        <v/>
      </c>
      <c r="BH28" s="268" t="str">
        <f>CONCATENATE('Fy2 förmågor alla nivåer'!BH34)</f>
        <v/>
      </c>
      <c r="BI28" s="268" t="str">
        <f>CONCATENATE('Fy2 förmågor alla nivåer'!BI34)</f>
        <v/>
      </c>
      <c r="BJ28" s="268" t="str">
        <f>CONCATENATE('Fy2 förmågor alla nivåer'!BJ34)</f>
        <v/>
      </c>
      <c r="BK28" s="268" t="str">
        <f>CONCATENATE('Fy2 förmågor alla nivåer'!BK34)</f>
        <v/>
      </c>
      <c r="BL28" s="268" t="str">
        <f>CONCATENATE('Fy2 förmågor alla nivåer'!BL34)</f>
        <v/>
      </c>
      <c r="BM28" s="269" t="str">
        <f>CONCATENATE('Fy2 förmågor alla nivåer'!CK34)</f>
        <v/>
      </c>
      <c r="BN28" s="269" t="str">
        <f>CONCATENATE('Fy2 förmågor alla nivåer'!CN34)</f>
        <v>X</v>
      </c>
      <c r="BO28" s="269" t="str">
        <f>CONCATENATE('Fy2 förmågor alla nivåer'!CO34)</f>
        <v>0</v>
      </c>
      <c r="BP28" s="269" t="str">
        <f>CONCATENATE('Fy2 förmågor alla nivåer'!CQ34)</f>
        <v>0</v>
      </c>
      <c r="BQ28" s="269" t="str">
        <f>CONCATENATE('Fy2 förmågor alla nivåer'!CR34)</f>
        <v>0</v>
      </c>
      <c r="BR28" s="269" t="str">
        <f>CONCATENATE('Fy2 förmågor alla nivåer'!CS34)</f>
        <v>0</v>
      </c>
      <c r="BS28" s="269" t="str">
        <f>CONCATENATE('Fy2 förmågor alla nivåer'!CT34)</f>
        <v>0</v>
      </c>
      <c r="BT28" s="269" t="str">
        <f>CONCATENATE('Fy2 förmågor alla nivåer'!CU34)</f>
        <v>0</v>
      </c>
      <c r="BU28" s="269" t="str">
        <f>CONCATENATE('Fy2 förmågor alla nivåer'!CV34)</f>
        <v>F</v>
      </c>
      <c r="BV28" s="270"/>
      <c r="BW28" s="271"/>
    </row>
    <row r="29" spans="1:75" x14ac:dyDescent="0.2">
      <c r="A29" s="268" t="str">
        <f>CONCATENATE('Fy2 förmågor alla nivåer'!CL35)</f>
        <v/>
      </c>
      <c r="B29" s="268" t="str">
        <f>CONCATENATE('Fy2 förmågor alla nivåer'!A35)</f>
        <v/>
      </c>
      <c r="C29" s="268" t="str">
        <f>CONCATENATE('Fy2 förmågor alla nivåer'!B35)</f>
        <v/>
      </c>
      <c r="D29" s="268" t="str">
        <f>CONCATENATE('Fy2 förmågor alla nivåer'!D35)</f>
        <v/>
      </c>
      <c r="E29" s="268" t="str">
        <f>CONCATENATE('Fy2 förmågor alla nivåer'!E35)</f>
        <v/>
      </c>
      <c r="F29" s="268" t="str">
        <f>CONCATENATE('Fy2 förmågor alla nivåer'!F35)</f>
        <v/>
      </c>
      <c r="G29" s="268" t="str">
        <f>CONCATENATE('Fy2 förmågor alla nivåer'!G35)</f>
        <v/>
      </c>
      <c r="H29" s="268" t="str">
        <f>CONCATENATE('Fy2 förmågor alla nivåer'!H35)</f>
        <v/>
      </c>
      <c r="I29" s="268" t="str">
        <f>CONCATENATE('Fy2 förmågor alla nivåer'!I35)</f>
        <v/>
      </c>
      <c r="J29" s="268" t="str">
        <f>CONCATENATE('Fy2 förmågor alla nivåer'!J35)</f>
        <v/>
      </c>
      <c r="K29" s="268" t="str">
        <f>CONCATENATE('Fy2 förmågor alla nivåer'!K35)</f>
        <v/>
      </c>
      <c r="L29" s="268" t="str">
        <f>CONCATENATE('Fy2 förmågor alla nivåer'!L35)</f>
        <v/>
      </c>
      <c r="M29" s="268" t="str">
        <f>CONCATENATE('Fy2 förmågor alla nivåer'!M35)</f>
        <v/>
      </c>
      <c r="N29" s="268" t="str">
        <f>CONCATENATE('Fy2 förmågor alla nivåer'!N35)</f>
        <v/>
      </c>
      <c r="O29" s="268" t="str">
        <f>CONCATENATE('Fy2 förmågor alla nivåer'!O35)</f>
        <v/>
      </c>
      <c r="P29" s="268" t="str">
        <f>CONCATENATE('Fy2 förmågor alla nivåer'!P35)</f>
        <v/>
      </c>
      <c r="Q29" s="268" t="str">
        <f>CONCATENATE('Fy2 förmågor alla nivåer'!Q35)</f>
        <v/>
      </c>
      <c r="R29" s="268" t="str">
        <f>CONCATENATE('Fy2 förmågor alla nivåer'!R35)</f>
        <v/>
      </c>
      <c r="S29" s="268" t="str">
        <f>CONCATENATE('Fy2 förmågor alla nivåer'!S35)</f>
        <v/>
      </c>
      <c r="T29" s="268" t="str">
        <f>CONCATENATE('Fy2 förmågor alla nivåer'!T35)</f>
        <v/>
      </c>
      <c r="U29" s="268" t="str">
        <f>CONCATENATE('Fy2 förmågor alla nivåer'!U35)</f>
        <v/>
      </c>
      <c r="V29" s="268" t="str">
        <f>CONCATENATE('Fy2 förmågor alla nivåer'!V35)</f>
        <v/>
      </c>
      <c r="W29" s="268" t="str">
        <f>CONCATENATE('Fy2 förmågor alla nivåer'!W35)</f>
        <v/>
      </c>
      <c r="X29" s="268" t="str">
        <f>CONCATENATE('Fy2 förmågor alla nivåer'!X35)</f>
        <v/>
      </c>
      <c r="Y29" s="268" t="str">
        <f>CONCATENATE('Fy2 förmågor alla nivåer'!Y35)</f>
        <v/>
      </c>
      <c r="Z29" s="268" t="str">
        <f>CONCATENATE('Fy2 förmågor alla nivåer'!Z35)</f>
        <v/>
      </c>
      <c r="AA29" s="268" t="str">
        <f>CONCATENATE('Fy2 förmågor alla nivåer'!AA35)</f>
        <v/>
      </c>
      <c r="AB29" s="268" t="str">
        <f>CONCATENATE('Fy2 förmågor alla nivåer'!AB35)</f>
        <v/>
      </c>
      <c r="AC29" s="268" t="str">
        <f>CONCATENATE('Fy2 förmågor alla nivåer'!AC35)</f>
        <v/>
      </c>
      <c r="AD29" s="268" t="str">
        <f>CONCATENATE('Fy2 förmågor alla nivåer'!AD35)</f>
        <v/>
      </c>
      <c r="AE29" s="268" t="str">
        <f>CONCATENATE('Fy2 förmågor alla nivåer'!AE35)</f>
        <v/>
      </c>
      <c r="AF29" s="268" t="str">
        <f>CONCATENATE('Fy2 förmågor alla nivåer'!AF35)</f>
        <v/>
      </c>
      <c r="AG29" s="268" t="str">
        <f>CONCATENATE('Fy2 förmågor alla nivåer'!AG35)</f>
        <v/>
      </c>
      <c r="AH29" s="268" t="str">
        <f>CONCATENATE('Fy2 förmågor alla nivåer'!AH35)</f>
        <v/>
      </c>
      <c r="AI29" s="268" t="str">
        <f>CONCATENATE('Fy2 förmågor alla nivåer'!AI35)</f>
        <v/>
      </c>
      <c r="AJ29" s="268" t="str">
        <f>CONCATENATE('Fy2 förmågor alla nivåer'!AJ35)</f>
        <v/>
      </c>
      <c r="AK29" s="268" t="str">
        <f>CONCATENATE('Fy2 förmågor alla nivåer'!AK35)</f>
        <v/>
      </c>
      <c r="AL29" s="268" t="str">
        <f>CONCATENATE('Fy2 förmågor alla nivåer'!AL35)</f>
        <v/>
      </c>
      <c r="AM29" s="268" t="str">
        <f>CONCATENATE('Fy2 förmågor alla nivåer'!AM35)</f>
        <v/>
      </c>
      <c r="AN29" s="268" t="str">
        <f>CONCATENATE('Fy2 förmågor alla nivåer'!AN35)</f>
        <v/>
      </c>
      <c r="AO29" s="268" t="str">
        <f>CONCATENATE('Fy2 förmågor alla nivåer'!AO35)</f>
        <v/>
      </c>
      <c r="AP29" s="268" t="str">
        <f>CONCATENATE('Fy2 förmågor alla nivåer'!AP35)</f>
        <v/>
      </c>
      <c r="AQ29" s="268" t="str">
        <f>CONCATENATE('Fy2 förmågor alla nivåer'!AQ35)</f>
        <v/>
      </c>
      <c r="AR29" s="268" t="str">
        <f>CONCATENATE('Fy2 förmågor alla nivåer'!AR35)</f>
        <v/>
      </c>
      <c r="AS29" s="268" t="str">
        <f>CONCATENATE('Fy2 förmågor alla nivåer'!AS35)</f>
        <v/>
      </c>
      <c r="AT29" s="268" t="str">
        <f>CONCATENATE('Fy2 förmågor alla nivåer'!AT35)</f>
        <v/>
      </c>
      <c r="AU29" s="268" t="str">
        <f>CONCATENATE('Fy2 förmågor alla nivåer'!AU35)</f>
        <v/>
      </c>
      <c r="AV29" s="268" t="str">
        <f>CONCATENATE('Fy2 förmågor alla nivåer'!AV35)</f>
        <v/>
      </c>
      <c r="AW29" s="268" t="str">
        <f>CONCATENATE('Fy2 förmågor alla nivåer'!AW35)</f>
        <v/>
      </c>
      <c r="AX29" s="268" t="str">
        <f>CONCATENATE('Fy2 förmågor alla nivåer'!AX35)</f>
        <v/>
      </c>
      <c r="AY29" s="268" t="str">
        <f>CONCATENATE('Fy2 förmågor alla nivåer'!AY35)</f>
        <v/>
      </c>
      <c r="AZ29" s="268" t="str">
        <f>CONCATENATE('Fy2 förmågor alla nivåer'!AZ35)</f>
        <v/>
      </c>
      <c r="BA29" s="268" t="str">
        <f>CONCATENATE('Fy2 förmågor alla nivåer'!BA35)</f>
        <v/>
      </c>
      <c r="BB29" s="268" t="str">
        <f>CONCATENATE('Fy2 förmågor alla nivåer'!BB35)</f>
        <v/>
      </c>
      <c r="BC29" s="268" t="str">
        <f>CONCATENATE('Fy2 förmågor alla nivåer'!BC35)</f>
        <v/>
      </c>
      <c r="BD29" s="268" t="str">
        <f>CONCATENATE('Fy2 förmågor alla nivåer'!BD35)</f>
        <v/>
      </c>
      <c r="BE29" s="268" t="str">
        <f>CONCATENATE('Fy2 förmågor alla nivåer'!BE35)</f>
        <v/>
      </c>
      <c r="BF29" s="268" t="str">
        <f>CONCATENATE('Fy2 förmågor alla nivåer'!BF35)</f>
        <v/>
      </c>
      <c r="BG29" s="268" t="str">
        <f>CONCATENATE('Fy2 förmågor alla nivåer'!BG35)</f>
        <v/>
      </c>
      <c r="BH29" s="268" t="str">
        <f>CONCATENATE('Fy2 förmågor alla nivåer'!BH35)</f>
        <v/>
      </c>
      <c r="BI29" s="268" t="str">
        <f>CONCATENATE('Fy2 förmågor alla nivåer'!BI35)</f>
        <v/>
      </c>
      <c r="BJ29" s="268" t="str">
        <f>CONCATENATE('Fy2 förmågor alla nivåer'!BJ35)</f>
        <v/>
      </c>
      <c r="BK29" s="268" t="str">
        <f>CONCATENATE('Fy2 förmågor alla nivåer'!BK35)</f>
        <v/>
      </c>
      <c r="BL29" s="268" t="str">
        <f>CONCATENATE('Fy2 förmågor alla nivåer'!BL35)</f>
        <v/>
      </c>
      <c r="BM29" s="269" t="str">
        <f>CONCATENATE('Fy2 förmågor alla nivåer'!CK35)</f>
        <v/>
      </c>
      <c r="BN29" s="269" t="str">
        <f>CONCATENATE('Fy2 förmågor alla nivåer'!CN35)</f>
        <v>X</v>
      </c>
      <c r="BO29" s="269" t="str">
        <f>CONCATENATE('Fy2 förmågor alla nivåer'!CO35)</f>
        <v>0</v>
      </c>
      <c r="BP29" s="269" t="str">
        <f>CONCATENATE('Fy2 förmågor alla nivåer'!CQ35)</f>
        <v>0</v>
      </c>
      <c r="BQ29" s="269" t="str">
        <f>CONCATENATE('Fy2 förmågor alla nivåer'!CR35)</f>
        <v>0</v>
      </c>
      <c r="BR29" s="269" t="str">
        <f>CONCATENATE('Fy2 förmågor alla nivåer'!CS35)</f>
        <v>0</v>
      </c>
      <c r="BS29" s="269" t="str">
        <f>CONCATENATE('Fy2 förmågor alla nivåer'!CT35)</f>
        <v>0</v>
      </c>
      <c r="BT29" s="269" t="str">
        <f>CONCATENATE('Fy2 förmågor alla nivåer'!CU35)</f>
        <v>0</v>
      </c>
      <c r="BU29" s="269" t="str">
        <f>CONCATENATE('Fy2 förmågor alla nivåer'!CV35)</f>
        <v>F</v>
      </c>
    </row>
    <row r="30" spans="1:75" x14ac:dyDescent="0.2">
      <c r="A30" s="268" t="str">
        <f>CONCATENATE('Fy2 förmågor alla nivåer'!CL36)</f>
        <v/>
      </c>
      <c r="B30" s="268" t="str">
        <f>CONCATENATE('Fy2 förmågor alla nivåer'!A36)</f>
        <v/>
      </c>
      <c r="C30" s="268" t="str">
        <f>CONCATENATE('Fy2 förmågor alla nivåer'!B36)</f>
        <v/>
      </c>
      <c r="D30" s="268" t="str">
        <f>CONCATENATE('Fy2 förmågor alla nivåer'!D36)</f>
        <v/>
      </c>
      <c r="E30" s="268" t="str">
        <f>CONCATENATE('Fy2 förmågor alla nivåer'!E36)</f>
        <v/>
      </c>
      <c r="F30" s="268" t="str">
        <f>CONCATENATE('Fy2 förmågor alla nivåer'!F36)</f>
        <v/>
      </c>
      <c r="G30" s="268" t="str">
        <f>CONCATENATE('Fy2 förmågor alla nivåer'!G36)</f>
        <v/>
      </c>
      <c r="H30" s="268" t="str">
        <f>CONCATENATE('Fy2 förmågor alla nivåer'!H36)</f>
        <v/>
      </c>
      <c r="I30" s="268" t="str">
        <f>CONCATENATE('Fy2 förmågor alla nivåer'!I36)</f>
        <v/>
      </c>
      <c r="J30" s="268" t="str">
        <f>CONCATENATE('Fy2 förmågor alla nivåer'!J36)</f>
        <v/>
      </c>
      <c r="K30" s="268" t="str">
        <f>CONCATENATE('Fy2 förmågor alla nivåer'!K36)</f>
        <v/>
      </c>
      <c r="L30" s="268" t="str">
        <f>CONCATENATE('Fy2 förmågor alla nivåer'!L36)</f>
        <v/>
      </c>
      <c r="M30" s="268" t="str">
        <f>CONCATENATE('Fy2 förmågor alla nivåer'!M36)</f>
        <v/>
      </c>
      <c r="N30" s="268" t="str">
        <f>CONCATENATE('Fy2 förmågor alla nivåer'!N36)</f>
        <v/>
      </c>
      <c r="O30" s="268" t="str">
        <f>CONCATENATE('Fy2 förmågor alla nivåer'!O36)</f>
        <v/>
      </c>
      <c r="P30" s="268" t="str">
        <f>CONCATENATE('Fy2 förmågor alla nivåer'!P36)</f>
        <v/>
      </c>
      <c r="Q30" s="268" t="str">
        <f>CONCATENATE('Fy2 förmågor alla nivåer'!Q36)</f>
        <v/>
      </c>
      <c r="R30" s="268" t="str">
        <f>CONCATENATE('Fy2 förmågor alla nivåer'!R36)</f>
        <v/>
      </c>
      <c r="S30" s="268" t="str">
        <f>CONCATENATE('Fy2 förmågor alla nivåer'!S36)</f>
        <v/>
      </c>
      <c r="T30" s="268" t="str">
        <f>CONCATENATE('Fy2 förmågor alla nivåer'!T36)</f>
        <v/>
      </c>
      <c r="U30" s="268" t="str">
        <f>CONCATENATE('Fy2 förmågor alla nivåer'!U36)</f>
        <v/>
      </c>
      <c r="V30" s="268" t="str">
        <f>CONCATENATE('Fy2 förmågor alla nivåer'!V36)</f>
        <v/>
      </c>
      <c r="W30" s="268" t="str">
        <f>CONCATENATE('Fy2 förmågor alla nivåer'!W36)</f>
        <v/>
      </c>
      <c r="X30" s="268" t="str">
        <f>CONCATENATE('Fy2 förmågor alla nivåer'!X36)</f>
        <v/>
      </c>
      <c r="Y30" s="268" t="str">
        <f>CONCATENATE('Fy2 förmågor alla nivåer'!Y36)</f>
        <v/>
      </c>
      <c r="Z30" s="268" t="str">
        <f>CONCATENATE('Fy2 förmågor alla nivåer'!Z36)</f>
        <v/>
      </c>
      <c r="AA30" s="268" t="str">
        <f>CONCATENATE('Fy2 förmågor alla nivåer'!AA36)</f>
        <v/>
      </c>
      <c r="AB30" s="268" t="str">
        <f>CONCATENATE('Fy2 förmågor alla nivåer'!AB36)</f>
        <v/>
      </c>
      <c r="AC30" s="268" t="str">
        <f>CONCATENATE('Fy2 förmågor alla nivåer'!AC36)</f>
        <v/>
      </c>
      <c r="AD30" s="268" t="str">
        <f>CONCATENATE('Fy2 förmågor alla nivåer'!AD36)</f>
        <v/>
      </c>
      <c r="AE30" s="268" t="str">
        <f>CONCATENATE('Fy2 förmågor alla nivåer'!AE36)</f>
        <v/>
      </c>
      <c r="AF30" s="268" t="str">
        <f>CONCATENATE('Fy2 förmågor alla nivåer'!AF36)</f>
        <v/>
      </c>
      <c r="AG30" s="268" t="str">
        <f>CONCATENATE('Fy2 förmågor alla nivåer'!AG36)</f>
        <v/>
      </c>
      <c r="AH30" s="268" t="str">
        <f>CONCATENATE('Fy2 förmågor alla nivåer'!AH36)</f>
        <v/>
      </c>
      <c r="AI30" s="268" t="str">
        <f>CONCATENATE('Fy2 förmågor alla nivåer'!AI36)</f>
        <v/>
      </c>
      <c r="AJ30" s="268" t="str">
        <f>CONCATENATE('Fy2 förmågor alla nivåer'!AJ36)</f>
        <v/>
      </c>
      <c r="AK30" s="268" t="str">
        <f>CONCATENATE('Fy2 förmågor alla nivåer'!AK36)</f>
        <v/>
      </c>
      <c r="AL30" s="268" t="str">
        <f>CONCATENATE('Fy2 förmågor alla nivåer'!AL36)</f>
        <v/>
      </c>
      <c r="AM30" s="268" t="str">
        <f>CONCATENATE('Fy2 förmågor alla nivåer'!AM36)</f>
        <v/>
      </c>
      <c r="AN30" s="268" t="str">
        <f>CONCATENATE('Fy2 förmågor alla nivåer'!AN36)</f>
        <v/>
      </c>
      <c r="AO30" s="268" t="str">
        <f>CONCATENATE('Fy2 förmågor alla nivåer'!AO36)</f>
        <v/>
      </c>
      <c r="AP30" s="268" t="str">
        <f>CONCATENATE('Fy2 förmågor alla nivåer'!AP36)</f>
        <v/>
      </c>
      <c r="AQ30" s="268" t="str">
        <f>CONCATENATE('Fy2 förmågor alla nivåer'!AQ36)</f>
        <v/>
      </c>
      <c r="AR30" s="268" t="str">
        <f>CONCATENATE('Fy2 förmågor alla nivåer'!AR36)</f>
        <v/>
      </c>
      <c r="AS30" s="268" t="str">
        <f>CONCATENATE('Fy2 förmågor alla nivåer'!AS36)</f>
        <v/>
      </c>
      <c r="AT30" s="268" t="str">
        <f>CONCATENATE('Fy2 förmågor alla nivåer'!AT36)</f>
        <v/>
      </c>
      <c r="AU30" s="268" t="str">
        <f>CONCATENATE('Fy2 förmågor alla nivåer'!AU36)</f>
        <v/>
      </c>
      <c r="AV30" s="268" t="str">
        <f>CONCATENATE('Fy2 förmågor alla nivåer'!AV36)</f>
        <v/>
      </c>
      <c r="AW30" s="268" t="str">
        <f>CONCATENATE('Fy2 förmågor alla nivåer'!AW36)</f>
        <v/>
      </c>
      <c r="AX30" s="268" t="str">
        <f>CONCATENATE('Fy2 förmågor alla nivåer'!AX36)</f>
        <v/>
      </c>
      <c r="AY30" s="268" t="str">
        <f>CONCATENATE('Fy2 förmågor alla nivåer'!AY36)</f>
        <v/>
      </c>
      <c r="AZ30" s="268" t="str">
        <f>CONCATENATE('Fy2 förmågor alla nivåer'!AZ36)</f>
        <v/>
      </c>
      <c r="BA30" s="268" t="str">
        <f>CONCATENATE('Fy2 förmågor alla nivåer'!BA36)</f>
        <v/>
      </c>
      <c r="BB30" s="268" t="str">
        <f>CONCATENATE('Fy2 förmågor alla nivåer'!BB36)</f>
        <v/>
      </c>
      <c r="BC30" s="268" t="str">
        <f>CONCATENATE('Fy2 förmågor alla nivåer'!BC36)</f>
        <v/>
      </c>
      <c r="BD30" s="268" t="str">
        <f>CONCATENATE('Fy2 förmågor alla nivåer'!BD36)</f>
        <v/>
      </c>
      <c r="BE30" s="268" t="str">
        <f>CONCATENATE('Fy2 förmågor alla nivåer'!BE36)</f>
        <v/>
      </c>
      <c r="BF30" s="268" t="str">
        <f>CONCATENATE('Fy2 förmågor alla nivåer'!BF36)</f>
        <v/>
      </c>
      <c r="BG30" s="268" t="str">
        <f>CONCATENATE('Fy2 förmågor alla nivåer'!BG36)</f>
        <v/>
      </c>
      <c r="BH30" s="268" t="str">
        <f>CONCATENATE('Fy2 förmågor alla nivåer'!BH36)</f>
        <v/>
      </c>
      <c r="BI30" s="268" t="str">
        <f>CONCATENATE('Fy2 förmågor alla nivåer'!BI36)</f>
        <v/>
      </c>
      <c r="BJ30" s="268" t="str">
        <f>CONCATENATE('Fy2 förmågor alla nivåer'!BJ36)</f>
        <v/>
      </c>
      <c r="BK30" s="268" t="str">
        <f>CONCATENATE('Fy2 förmågor alla nivåer'!BK36)</f>
        <v/>
      </c>
      <c r="BL30" s="268" t="str">
        <f>CONCATENATE('Fy2 förmågor alla nivåer'!BL36)</f>
        <v/>
      </c>
      <c r="BM30" s="269" t="str">
        <f>CONCATENATE('Fy2 förmågor alla nivåer'!CK36)</f>
        <v/>
      </c>
      <c r="BN30" s="269" t="str">
        <f>CONCATENATE('Fy2 förmågor alla nivåer'!CN36)</f>
        <v>X</v>
      </c>
      <c r="BO30" s="269" t="str">
        <f>CONCATENATE('Fy2 förmågor alla nivåer'!CO36)</f>
        <v>0</v>
      </c>
      <c r="BP30" s="269" t="str">
        <f>CONCATENATE('Fy2 förmågor alla nivåer'!CQ36)</f>
        <v>0</v>
      </c>
      <c r="BQ30" s="269" t="str">
        <f>CONCATENATE('Fy2 förmågor alla nivåer'!CR36)</f>
        <v>0</v>
      </c>
      <c r="BR30" s="269" t="str">
        <f>CONCATENATE('Fy2 förmågor alla nivåer'!CS36)</f>
        <v>0</v>
      </c>
      <c r="BS30" s="269" t="str">
        <f>CONCATENATE('Fy2 förmågor alla nivåer'!CT36)</f>
        <v>0</v>
      </c>
      <c r="BT30" s="269" t="str">
        <f>CONCATENATE('Fy2 förmågor alla nivåer'!CU36)</f>
        <v>0</v>
      </c>
      <c r="BU30" s="269" t="str">
        <f>CONCATENATE('Fy2 förmågor alla nivåer'!CV36)</f>
        <v>F</v>
      </c>
    </row>
    <row r="31" spans="1:75" x14ac:dyDescent="0.2">
      <c r="A31" s="268" t="str">
        <f>CONCATENATE('Fy2 förmågor alla nivåer'!CL37)</f>
        <v/>
      </c>
      <c r="B31" s="268" t="str">
        <f>CONCATENATE('Fy2 förmågor alla nivåer'!A37)</f>
        <v/>
      </c>
      <c r="C31" s="268" t="str">
        <f>CONCATENATE('Fy2 förmågor alla nivåer'!B37)</f>
        <v/>
      </c>
      <c r="D31" s="268" t="str">
        <f>CONCATENATE('Fy2 förmågor alla nivåer'!D37)</f>
        <v/>
      </c>
      <c r="E31" s="268" t="str">
        <f>CONCATENATE('Fy2 förmågor alla nivåer'!E37)</f>
        <v/>
      </c>
      <c r="F31" s="268" t="str">
        <f>CONCATENATE('Fy2 förmågor alla nivåer'!F37)</f>
        <v/>
      </c>
      <c r="G31" s="268" t="str">
        <f>CONCATENATE('Fy2 förmågor alla nivåer'!G37)</f>
        <v/>
      </c>
      <c r="H31" s="268" t="str">
        <f>CONCATENATE('Fy2 förmågor alla nivåer'!H37)</f>
        <v/>
      </c>
      <c r="I31" s="268" t="str">
        <f>CONCATENATE('Fy2 förmågor alla nivåer'!I37)</f>
        <v/>
      </c>
      <c r="J31" s="268" t="str">
        <f>CONCATENATE('Fy2 förmågor alla nivåer'!J37)</f>
        <v/>
      </c>
      <c r="K31" s="268" t="str">
        <f>CONCATENATE('Fy2 förmågor alla nivåer'!K37)</f>
        <v/>
      </c>
      <c r="L31" s="268" t="str">
        <f>CONCATENATE('Fy2 förmågor alla nivåer'!L37)</f>
        <v/>
      </c>
      <c r="M31" s="268" t="str">
        <f>CONCATENATE('Fy2 förmågor alla nivåer'!M37)</f>
        <v/>
      </c>
      <c r="N31" s="268" t="str">
        <f>CONCATENATE('Fy2 förmågor alla nivåer'!N37)</f>
        <v/>
      </c>
      <c r="O31" s="268" t="str">
        <f>CONCATENATE('Fy2 förmågor alla nivåer'!O37)</f>
        <v/>
      </c>
      <c r="P31" s="268" t="str">
        <f>CONCATENATE('Fy2 förmågor alla nivåer'!P37)</f>
        <v/>
      </c>
      <c r="Q31" s="268" t="str">
        <f>CONCATENATE('Fy2 förmågor alla nivåer'!Q37)</f>
        <v/>
      </c>
      <c r="R31" s="268" t="str">
        <f>CONCATENATE('Fy2 förmågor alla nivåer'!R37)</f>
        <v/>
      </c>
      <c r="S31" s="268" t="str">
        <f>CONCATENATE('Fy2 förmågor alla nivåer'!S37)</f>
        <v/>
      </c>
      <c r="T31" s="268" t="str">
        <f>CONCATENATE('Fy2 förmågor alla nivåer'!T37)</f>
        <v/>
      </c>
      <c r="U31" s="268" t="str">
        <f>CONCATENATE('Fy2 förmågor alla nivåer'!U37)</f>
        <v/>
      </c>
      <c r="V31" s="268" t="str">
        <f>CONCATENATE('Fy2 förmågor alla nivåer'!V37)</f>
        <v/>
      </c>
      <c r="W31" s="268" t="str">
        <f>CONCATENATE('Fy2 förmågor alla nivåer'!W37)</f>
        <v/>
      </c>
      <c r="X31" s="268" t="str">
        <f>CONCATENATE('Fy2 förmågor alla nivåer'!X37)</f>
        <v/>
      </c>
      <c r="Y31" s="268" t="str">
        <f>CONCATENATE('Fy2 förmågor alla nivåer'!Y37)</f>
        <v/>
      </c>
      <c r="Z31" s="268" t="str">
        <f>CONCATENATE('Fy2 förmågor alla nivåer'!Z37)</f>
        <v/>
      </c>
      <c r="AA31" s="268" t="str">
        <f>CONCATENATE('Fy2 förmågor alla nivåer'!AA37)</f>
        <v/>
      </c>
      <c r="AB31" s="268" t="str">
        <f>CONCATENATE('Fy2 förmågor alla nivåer'!AB37)</f>
        <v/>
      </c>
      <c r="AC31" s="268" t="str">
        <f>CONCATENATE('Fy2 förmågor alla nivåer'!AC37)</f>
        <v/>
      </c>
      <c r="AD31" s="268" t="str">
        <f>CONCATENATE('Fy2 förmågor alla nivåer'!AD37)</f>
        <v/>
      </c>
      <c r="AE31" s="268" t="str">
        <f>CONCATENATE('Fy2 förmågor alla nivåer'!AE37)</f>
        <v/>
      </c>
      <c r="AF31" s="268" t="str">
        <f>CONCATENATE('Fy2 förmågor alla nivåer'!AF37)</f>
        <v/>
      </c>
      <c r="AG31" s="268" t="str">
        <f>CONCATENATE('Fy2 förmågor alla nivåer'!AG37)</f>
        <v/>
      </c>
      <c r="AH31" s="268" t="str">
        <f>CONCATENATE('Fy2 förmågor alla nivåer'!AH37)</f>
        <v/>
      </c>
      <c r="AI31" s="268" t="str">
        <f>CONCATENATE('Fy2 förmågor alla nivåer'!AI37)</f>
        <v/>
      </c>
      <c r="AJ31" s="268" t="str">
        <f>CONCATENATE('Fy2 förmågor alla nivåer'!AJ37)</f>
        <v/>
      </c>
      <c r="AK31" s="268" t="str">
        <f>CONCATENATE('Fy2 förmågor alla nivåer'!AK37)</f>
        <v/>
      </c>
      <c r="AL31" s="268" t="str">
        <f>CONCATENATE('Fy2 förmågor alla nivåer'!AL37)</f>
        <v/>
      </c>
      <c r="AM31" s="268" t="str">
        <f>CONCATENATE('Fy2 förmågor alla nivåer'!AM37)</f>
        <v/>
      </c>
      <c r="AN31" s="268" t="str">
        <f>CONCATENATE('Fy2 förmågor alla nivåer'!AN37)</f>
        <v/>
      </c>
      <c r="AO31" s="268" t="str">
        <f>CONCATENATE('Fy2 förmågor alla nivåer'!AO37)</f>
        <v/>
      </c>
      <c r="AP31" s="268" t="str">
        <f>CONCATENATE('Fy2 förmågor alla nivåer'!AP37)</f>
        <v/>
      </c>
      <c r="AQ31" s="268" t="str">
        <f>CONCATENATE('Fy2 förmågor alla nivåer'!AQ37)</f>
        <v/>
      </c>
      <c r="AR31" s="268" t="str">
        <f>CONCATENATE('Fy2 förmågor alla nivåer'!AR37)</f>
        <v/>
      </c>
      <c r="AS31" s="268" t="str">
        <f>CONCATENATE('Fy2 förmågor alla nivåer'!AS37)</f>
        <v/>
      </c>
      <c r="AT31" s="268" t="str">
        <f>CONCATENATE('Fy2 förmågor alla nivåer'!AT37)</f>
        <v/>
      </c>
      <c r="AU31" s="268" t="str">
        <f>CONCATENATE('Fy2 förmågor alla nivåer'!AU37)</f>
        <v/>
      </c>
      <c r="AV31" s="268" t="str">
        <f>CONCATENATE('Fy2 förmågor alla nivåer'!AV37)</f>
        <v/>
      </c>
      <c r="AW31" s="268" t="str">
        <f>CONCATENATE('Fy2 förmågor alla nivåer'!AW37)</f>
        <v/>
      </c>
      <c r="AX31" s="268" t="str">
        <f>CONCATENATE('Fy2 förmågor alla nivåer'!AX37)</f>
        <v/>
      </c>
      <c r="AY31" s="268" t="str">
        <f>CONCATENATE('Fy2 förmågor alla nivåer'!AY37)</f>
        <v/>
      </c>
      <c r="AZ31" s="268" t="str">
        <f>CONCATENATE('Fy2 förmågor alla nivåer'!AZ37)</f>
        <v/>
      </c>
      <c r="BA31" s="268" t="str">
        <f>CONCATENATE('Fy2 förmågor alla nivåer'!BA37)</f>
        <v/>
      </c>
      <c r="BB31" s="268" t="str">
        <f>CONCATENATE('Fy2 förmågor alla nivåer'!BB37)</f>
        <v/>
      </c>
      <c r="BC31" s="268" t="str">
        <f>CONCATENATE('Fy2 förmågor alla nivåer'!BC37)</f>
        <v/>
      </c>
      <c r="BD31" s="268" t="str">
        <f>CONCATENATE('Fy2 förmågor alla nivåer'!BD37)</f>
        <v/>
      </c>
      <c r="BE31" s="268" t="str">
        <f>CONCATENATE('Fy2 förmågor alla nivåer'!BE37)</f>
        <v/>
      </c>
      <c r="BF31" s="268" t="str">
        <f>CONCATENATE('Fy2 förmågor alla nivåer'!BF37)</f>
        <v/>
      </c>
      <c r="BG31" s="268" t="str">
        <f>CONCATENATE('Fy2 förmågor alla nivåer'!BG37)</f>
        <v/>
      </c>
      <c r="BH31" s="268" t="str">
        <f>CONCATENATE('Fy2 förmågor alla nivåer'!BH37)</f>
        <v/>
      </c>
      <c r="BI31" s="268" t="str">
        <f>CONCATENATE('Fy2 förmågor alla nivåer'!BI37)</f>
        <v/>
      </c>
      <c r="BJ31" s="268" t="str">
        <f>CONCATENATE('Fy2 förmågor alla nivåer'!BJ37)</f>
        <v/>
      </c>
      <c r="BK31" s="268" t="str">
        <f>CONCATENATE('Fy2 förmågor alla nivåer'!BK37)</f>
        <v/>
      </c>
      <c r="BL31" s="268" t="str">
        <f>CONCATENATE('Fy2 förmågor alla nivåer'!BL37)</f>
        <v/>
      </c>
      <c r="BM31" s="269" t="str">
        <f>CONCATENATE('Fy2 förmågor alla nivåer'!CK37)</f>
        <v/>
      </c>
      <c r="BN31" s="269" t="str">
        <f>CONCATENATE('Fy2 förmågor alla nivåer'!CN37)</f>
        <v>X</v>
      </c>
      <c r="BO31" s="269" t="str">
        <f>CONCATENATE('Fy2 förmågor alla nivåer'!CO37)</f>
        <v>0</v>
      </c>
      <c r="BP31" s="269" t="str">
        <f>CONCATENATE('Fy2 förmågor alla nivåer'!CQ37)</f>
        <v>0</v>
      </c>
      <c r="BQ31" s="269" t="str">
        <f>CONCATENATE('Fy2 förmågor alla nivåer'!CR37)</f>
        <v>0</v>
      </c>
      <c r="BR31" s="269" t="str">
        <f>CONCATENATE('Fy2 förmågor alla nivåer'!CS37)</f>
        <v>0</v>
      </c>
      <c r="BS31" s="269" t="str">
        <f>CONCATENATE('Fy2 förmågor alla nivåer'!CT37)</f>
        <v>0</v>
      </c>
      <c r="BT31" s="269" t="str">
        <f>CONCATENATE('Fy2 förmågor alla nivåer'!CU37)</f>
        <v>0</v>
      </c>
      <c r="BU31" s="269" t="str">
        <f>CONCATENATE('Fy2 förmågor alla nivåer'!CV37)</f>
        <v>F</v>
      </c>
    </row>
    <row r="32" spans="1:75" x14ac:dyDescent="0.2">
      <c r="A32" s="268" t="str">
        <f>CONCATENATE('Fy2 förmågor alla nivåer'!CL38)</f>
        <v/>
      </c>
      <c r="B32" s="268" t="str">
        <f>CONCATENATE('Fy2 förmågor alla nivåer'!A38)</f>
        <v/>
      </c>
      <c r="C32" s="268" t="str">
        <f>CONCATENATE('Fy2 förmågor alla nivåer'!B38)</f>
        <v/>
      </c>
      <c r="D32" s="268" t="str">
        <f>CONCATENATE('Fy2 förmågor alla nivåer'!D38)</f>
        <v/>
      </c>
      <c r="E32" s="268" t="str">
        <f>CONCATENATE('Fy2 förmågor alla nivåer'!E38)</f>
        <v/>
      </c>
      <c r="F32" s="268" t="str">
        <f>CONCATENATE('Fy2 förmågor alla nivåer'!F38)</f>
        <v/>
      </c>
      <c r="G32" s="268" t="str">
        <f>CONCATENATE('Fy2 förmågor alla nivåer'!G38)</f>
        <v/>
      </c>
      <c r="H32" s="268" t="str">
        <f>CONCATENATE('Fy2 förmågor alla nivåer'!H38)</f>
        <v/>
      </c>
      <c r="I32" s="268" t="str">
        <f>CONCATENATE('Fy2 förmågor alla nivåer'!I38)</f>
        <v/>
      </c>
      <c r="J32" s="268" t="str">
        <f>CONCATENATE('Fy2 förmågor alla nivåer'!J38)</f>
        <v/>
      </c>
      <c r="K32" s="268" t="str">
        <f>CONCATENATE('Fy2 förmågor alla nivåer'!K38)</f>
        <v/>
      </c>
      <c r="L32" s="268" t="str">
        <f>CONCATENATE('Fy2 förmågor alla nivåer'!L38)</f>
        <v/>
      </c>
      <c r="M32" s="268" t="str">
        <f>CONCATENATE('Fy2 förmågor alla nivåer'!M38)</f>
        <v/>
      </c>
      <c r="N32" s="268" t="str">
        <f>CONCATENATE('Fy2 förmågor alla nivåer'!N38)</f>
        <v/>
      </c>
      <c r="O32" s="268" t="str">
        <f>CONCATENATE('Fy2 förmågor alla nivåer'!O38)</f>
        <v/>
      </c>
      <c r="P32" s="268" t="str">
        <f>CONCATENATE('Fy2 förmågor alla nivåer'!P38)</f>
        <v/>
      </c>
      <c r="Q32" s="268" t="str">
        <f>CONCATENATE('Fy2 förmågor alla nivåer'!Q38)</f>
        <v/>
      </c>
      <c r="R32" s="268" t="str">
        <f>CONCATENATE('Fy2 förmågor alla nivåer'!R38)</f>
        <v/>
      </c>
      <c r="S32" s="268" t="str">
        <f>CONCATENATE('Fy2 förmågor alla nivåer'!S38)</f>
        <v/>
      </c>
      <c r="T32" s="268" t="str">
        <f>CONCATENATE('Fy2 förmågor alla nivåer'!T38)</f>
        <v/>
      </c>
      <c r="U32" s="268" t="str">
        <f>CONCATENATE('Fy2 förmågor alla nivåer'!U38)</f>
        <v/>
      </c>
      <c r="V32" s="268" t="str">
        <f>CONCATENATE('Fy2 förmågor alla nivåer'!V38)</f>
        <v/>
      </c>
      <c r="W32" s="268" t="str">
        <f>CONCATENATE('Fy2 förmågor alla nivåer'!W38)</f>
        <v/>
      </c>
      <c r="X32" s="268" t="str">
        <f>CONCATENATE('Fy2 förmågor alla nivåer'!X38)</f>
        <v/>
      </c>
      <c r="Y32" s="268" t="str">
        <f>CONCATENATE('Fy2 förmågor alla nivåer'!Y38)</f>
        <v/>
      </c>
      <c r="Z32" s="268" t="str">
        <f>CONCATENATE('Fy2 förmågor alla nivåer'!Z38)</f>
        <v/>
      </c>
      <c r="AA32" s="268" t="str">
        <f>CONCATENATE('Fy2 förmågor alla nivåer'!AA38)</f>
        <v/>
      </c>
      <c r="AB32" s="268" t="str">
        <f>CONCATENATE('Fy2 förmågor alla nivåer'!AB38)</f>
        <v/>
      </c>
      <c r="AC32" s="268" t="str">
        <f>CONCATENATE('Fy2 förmågor alla nivåer'!AC38)</f>
        <v/>
      </c>
      <c r="AD32" s="268" t="str">
        <f>CONCATENATE('Fy2 förmågor alla nivåer'!AD38)</f>
        <v/>
      </c>
      <c r="AE32" s="268" t="str">
        <f>CONCATENATE('Fy2 förmågor alla nivåer'!AE38)</f>
        <v/>
      </c>
      <c r="AF32" s="268" t="str">
        <f>CONCATENATE('Fy2 förmågor alla nivåer'!AF38)</f>
        <v/>
      </c>
      <c r="AG32" s="268" t="str">
        <f>CONCATENATE('Fy2 förmågor alla nivåer'!AG38)</f>
        <v/>
      </c>
      <c r="AH32" s="268" t="str">
        <f>CONCATENATE('Fy2 förmågor alla nivåer'!AH38)</f>
        <v/>
      </c>
      <c r="AI32" s="268" t="str">
        <f>CONCATENATE('Fy2 förmågor alla nivåer'!AI38)</f>
        <v/>
      </c>
      <c r="AJ32" s="268" t="str">
        <f>CONCATENATE('Fy2 förmågor alla nivåer'!AJ38)</f>
        <v/>
      </c>
      <c r="AK32" s="268" t="str">
        <f>CONCATENATE('Fy2 förmågor alla nivåer'!AK38)</f>
        <v/>
      </c>
      <c r="AL32" s="268" t="str">
        <f>CONCATENATE('Fy2 förmågor alla nivåer'!AL38)</f>
        <v/>
      </c>
      <c r="AM32" s="268" t="str">
        <f>CONCATENATE('Fy2 förmågor alla nivåer'!AM38)</f>
        <v/>
      </c>
      <c r="AN32" s="268" t="str">
        <f>CONCATENATE('Fy2 förmågor alla nivåer'!AN38)</f>
        <v/>
      </c>
      <c r="AO32" s="268" t="str">
        <f>CONCATENATE('Fy2 förmågor alla nivåer'!AO38)</f>
        <v/>
      </c>
      <c r="AP32" s="268" t="str">
        <f>CONCATENATE('Fy2 förmågor alla nivåer'!AP38)</f>
        <v/>
      </c>
      <c r="AQ32" s="268" t="str">
        <f>CONCATENATE('Fy2 förmågor alla nivåer'!AQ38)</f>
        <v/>
      </c>
      <c r="AR32" s="268" t="str">
        <f>CONCATENATE('Fy2 förmågor alla nivåer'!AR38)</f>
        <v/>
      </c>
      <c r="AS32" s="268" t="str">
        <f>CONCATENATE('Fy2 förmågor alla nivåer'!AS38)</f>
        <v/>
      </c>
      <c r="AT32" s="268" t="str">
        <f>CONCATENATE('Fy2 förmågor alla nivåer'!AT38)</f>
        <v/>
      </c>
      <c r="AU32" s="268" t="str">
        <f>CONCATENATE('Fy2 förmågor alla nivåer'!AU38)</f>
        <v/>
      </c>
      <c r="AV32" s="268" t="str">
        <f>CONCATENATE('Fy2 förmågor alla nivåer'!AV38)</f>
        <v/>
      </c>
      <c r="AW32" s="268" t="str">
        <f>CONCATENATE('Fy2 förmågor alla nivåer'!AW38)</f>
        <v/>
      </c>
      <c r="AX32" s="268" t="str">
        <f>CONCATENATE('Fy2 förmågor alla nivåer'!AX38)</f>
        <v/>
      </c>
      <c r="AY32" s="268" t="str">
        <f>CONCATENATE('Fy2 förmågor alla nivåer'!AY38)</f>
        <v/>
      </c>
      <c r="AZ32" s="268" t="str">
        <f>CONCATENATE('Fy2 förmågor alla nivåer'!AZ38)</f>
        <v/>
      </c>
      <c r="BA32" s="268" t="str">
        <f>CONCATENATE('Fy2 förmågor alla nivåer'!BA38)</f>
        <v/>
      </c>
      <c r="BB32" s="268" t="str">
        <f>CONCATENATE('Fy2 förmågor alla nivåer'!BB38)</f>
        <v/>
      </c>
      <c r="BC32" s="268" t="str">
        <f>CONCATENATE('Fy2 förmågor alla nivåer'!BC38)</f>
        <v/>
      </c>
      <c r="BD32" s="268" t="str">
        <f>CONCATENATE('Fy2 förmågor alla nivåer'!BD38)</f>
        <v/>
      </c>
      <c r="BE32" s="268" t="str">
        <f>CONCATENATE('Fy2 förmågor alla nivåer'!BE38)</f>
        <v/>
      </c>
      <c r="BF32" s="268" t="str">
        <f>CONCATENATE('Fy2 förmågor alla nivåer'!BF38)</f>
        <v/>
      </c>
      <c r="BG32" s="268" t="str">
        <f>CONCATENATE('Fy2 förmågor alla nivåer'!BG38)</f>
        <v/>
      </c>
      <c r="BH32" s="268" t="str">
        <f>CONCATENATE('Fy2 förmågor alla nivåer'!BH38)</f>
        <v/>
      </c>
      <c r="BI32" s="268" t="str">
        <f>CONCATENATE('Fy2 förmågor alla nivåer'!BI38)</f>
        <v/>
      </c>
      <c r="BJ32" s="268" t="str">
        <f>CONCATENATE('Fy2 förmågor alla nivåer'!BJ38)</f>
        <v/>
      </c>
      <c r="BK32" s="268" t="str">
        <f>CONCATENATE('Fy2 förmågor alla nivåer'!BK38)</f>
        <v/>
      </c>
      <c r="BL32" s="268" t="str">
        <f>CONCATENATE('Fy2 förmågor alla nivåer'!BL38)</f>
        <v/>
      </c>
      <c r="BM32" s="269" t="str">
        <f>CONCATENATE('Fy2 förmågor alla nivåer'!CK38)</f>
        <v/>
      </c>
      <c r="BN32" s="269" t="str">
        <f>CONCATENATE('Fy2 förmågor alla nivåer'!CN38)</f>
        <v>X</v>
      </c>
      <c r="BO32" s="269" t="str">
        <f>CONCATENATE('Fy2 förmågor alla nivåer'!CO38)</f>
        <v>0</v>
      </c>
      <c r="BP32" s="269" t="str">
        <f>CONCATENATE('Fy2 förmågor alla nivåer'!CQ38)</f>
        <v>0</v>
      </c>
      <c r="BQ32" s="269" t="str">
        <f>CONCATENATE('Fy2 förmågor alla nivåer'!CR38)</f>
        <v>0</v>
      </c>
      <c r="BR32" s="269" t="str">
        <f>CONCATENATE('Fy2 förmågor alla nivåer'!CS38)</f>
        <v>0</v>
      </c>
      <c r="BS32" s="269" t="str">
        <f>CONCATENATE('Fy2 förmågor alla nivåer'!CT38)</f>
        <v>0</v>
      </c>
      <c r="BT32" s="269" t="str">
        <f>CONCATENATE('Fy2 förmågor alla nivåer'!CU38)</f>
        <v>0</v>
      </c>
      <c r="BU32" s="269" t="str">
        <f>CONCATENATE('Fy2 förmågor alla nivåer'!CV38)</f>
        <v>F</v>
      </c>
    </row>
    <row r="33" spans="1:73" x14ac:dyDescent="0.2">
      <c r="A33" s="268" t="str">
        <f>CONCATENATE('Fy2 förmågor alla nivåer'!CL39)</f>
        <v/>
      </c>
      <c r="B33" s="268" t="str">
        <f>CONCATENATE('Fy2 förmågor alla nivåer'!A39)</f>
        <v/>
      </c>
      <c r="C33" s="268" t="str">
        <f>CONCATENATE('Fy2 förmågor alla nivåer'!B39)</f>
        <v/>
      </c>
      <c r="D33" s="268" t="str">
        <f>CONCATENATE('Fy2 förmågor alla nivåer'!D39)</f>
        <v/>
      </c>
      <c r="E33" s="268" t="str">
        <f>CONCATENATE('Fy2 förmågor alla nivåer'!E39)</f>
        <v/>
      </c>
      <c r="F33" s="268" t="str">
        <f>CONCATENATE('Fy2 förmågor alla nivåer'!F39)</f>
        <v/>
      </c>
      <c r="G33" s="268" t="str">
        <f>CONCATENATE('Fy2 förmågor alla nivåer'!G39)</f>
        <v/>
      </c>
      <c r="H33" s="268" t="str">
        <f>CONCATENATE('Fy2 förmågor alla nivåer'!H39)</f>
        <v/>
      </c>
      <c r="I33" s="268" t="str">
        <f>CONCATENATE('Fy2 förmågor alla nivåer'!I39)</f>
        <v/>
      </c>
      <c r="J33" s="268" t="str">
        <f>CONCATENATE('Fy2 förmågor alla nivåer'!J39)</f>
        <v/>
      </c>
      <c r="K33" s="268" t="str">
        <f>CONCATENATE('Fy2 förmågor alla nivåer'!K39)</f>
        <v/>
      </c>
      <c r="L33" s="268" t="str">
        <f>CONCATENATE('Fy2 förmågor alla nivåer'!L39)</f>
        <v/>
      </c>
      <c r="M33" s="268" t="str">
        <f>CONCATENATE('Fy2 förmågor alla nivåer'!M39)</f>
        <v/>
      </c>
      <c r="N33" s="268" t="str">
        <f>CONCATENATE('Fy2 förmågor alla nivåer'!N39)</f>
        <v/>
      </c>
      <c r="O33" s="268" t="str">
        <f>CONCATENATE('Fy2 förmågor alla nivåer'!O39)</f>
        <v/>
      </c>
      <c r="P33" s="268" t="str">
        <f>CONCATENATE('Fy2 förmågor alla nivåer'!P39)</f>
        <v/>
      </c>
      <c r="Q33" s="268" t="str">
        <f>CONCATENATE('Fy2 förmågor alla nivåer'!Q39)</f>
        <v/>
      </c>
      <c r="R33" s="268" t="str">
        <f>CONCATENATE('Fy2 förmågor alla nivåer'!R39)</f>
        <v/>
      </c>
      <c r="S33" s="268" t="str">
        <f>CONCATENATE('Fy2 förmågor alla nivåer'!S39)</f>
        <v/>
      </c>
      <c r="T33" s="268" t="str">
        <f>CONCATENATE('Fy2 förmågor alla nivåer'!T39)</f>
        <v/>
      </c>
      <c r="U33" s="268" t="str">
        <f>CONCATENATE('Fy2 förmågor alla nivåer'!U39)</f>
        <v/>
      </c>
      <c r="V33" s="268" t="str">
        <f>CONCATENATE('Fy2 förmågor alla nivåer'!V39)</f>
        <v/>
      </c>
      <c r="W33" s="268" t="str">
        <f>CONCATENATE('Fy2 förmågor alla nivåer'!W39)</f>
        <v/>
      </c>
      <c r="X33" s="268" t="str">
        <f>CONCATENATE('Fy2 förmågor alla nivåer'!X39)</f>
        <v/>
      </c>
      <c r="Y33" s="268" t="str">
        <f>CONCATENATE('Fy2 förmågor alla nivåer'!Y39)</f>
        <v/>
      </c>
      <c r="Z33" s="268" t="str">
        <f>CONCATENATE('Fy2 förmågor alla nivåer'!Z39)</f>
        <v/>
      </c>
      <c r="AA33" s="268" t="str">
        <f>CONCATENATE('Fy2 förmågor alla nivåer'!AA39)</f>
        <v/>
      </c>
      <c r="AB33" s="268" t="str">
        <f>CONCATENATE('Fy2 förmågor alla nivåer'!AB39)</f>
        <v/>
      </c>
      <c r="AC33" s="268" t="str">
        <f>CONCATENATE('Fy2 förmågor alla nivåer'!AC39)</f>
        <v/>
      </c>
      <c r="AD33" s="268" t="str">
        <f>CONCATENATE('Fy2 förmågor alla nivåer'!AD39)</f>
        <v/>
      </c>
      <c r="AE33" s="268" t="str">
        <f>CONCATENATE('Fy2 förmågor alla nivåer'!AE39)</f>
        <v/>
      </c>
      <c r="AF33" s="268" t="str">
        <f>CONCATENATE('Fy2 förmågor alla nivåer'!AF39)</f>
        <v/>
      </c>
      <c r="AG33" s="268" t="str">
        <f>CONCATENATE('Fy2 förmågor alla nivåer'!AG39)</f>
        <v/>
      </c>
      <c r="AH33" s="268" t="str">
        <f>CONCATENATE('Fy2 förmågor alla nivåer'!AH39)</f>
        <v/>
      </c>
      <c r="AI33" s="268" t="str">
        <f>CONCATENATE('Fy2 förmågor alla nivåer'!AI39)</f>
        <v/>
      </c>
      <c r="AJ33" s="268" t="str">
        <f>CONCATENATE('Fy2 förmågor alla nivåer'!AJ39)</f>
        <v/>
      </c>
      <c r="AK33" s="268" t="str">
        <f>CONCATENATE('Fy2 förmågor alla nivåer'!AK39)</f>
        <v/>
      </c>
      <c r="AL33" s="268" t="str">
        <f>CONCATENATE('Fy2 förmågor alla nivåer'!AL39)</f>
        <v/>
      </c>
      <c r="AM33" s="268" t="str">
        <f>CONCATENATE('Fy2 förmågor alla nivåer'!AM39)</f>
        <v/>
      </c>
      <c r="AN33" s="268" t="str">
        <f>CONCATENATE('Fy2 förmågor alla nivåer'!AN39)</f>
        <v/>
      </c>
      <c r="AO33" s="268" t="str">
        <f>CONCATENATE('Fy2 förmågor alla nivåer'!AO39)</f>
        <v/>
      </c>
      <c r="AP33" s="268" t="str">
        <f>CONCATENATE('Fy2 förmågor alla nivåer'!AP39)</f>
        <v/>
      </c>
      <c r="AQ33" s="268" t="str">
        <f>CONCATENATE('Fy2 förmågor alla nivåer'!AQ39)</f>
        <v/>
      </c>
      <c r="AR33" s="268" t="str">
        <f>CONCATENATE('Fy2 förmågor alla nivåer'!AR39)</f>
        <v/>
      </c>
      <c r="AS33" s="268" t="str">
        <f>CONCATENATE('Fy2 förmågor alla nivåer'!AS39)</f>
        <v/>
      </c>
      <c r="AT33" s="268" t="str">
        <f>CONCATENATE('Fy2 förmågor alla nivåer'!AT39)</f>
        <v/>
      </c>
      <c r="AU33" s="268" t="str">
        <f>CONCATENATE('Fy2 förmågor alla nivåer'!AU39)</f>
        <v/>
      </c>
      <c r="AV33" s="268" t="str">
        <f>CONCATENATE('Fy2 förmågor alla nivåer'!AV39)</f>
        <v/>
      </c>
      <c r="AW33" s="268" t="str">
        <f>CONCATENATE('Fy2 förmågor alla nivåer'!AW39)</f>
        <v/>
      </c>
      <c r="AX33" s="268" t="str">
        <f>CONCATENATE('Fy2 förmågor alla nivåer'!AX39)</f>
        <v/>
      </c>
      <c r="AY33" s="268" t="str">
        <f>CONCATENATE('Fy2 förmågor alla nivåer'!AY39)</f>
        <v/>
      </c>
      <c r="AZ33" s="268" t="str">
        <f>CONCATENATE('Fy2 förmågor alla nivåer'!AZ39)</f>
        <v/>
      </c>
      <c r="BA33" s="268" t="str">
        <f>CONCATENATE('Fy2 förmågor alla nivåer'!BA39)</f>
        <v/>
      </c>
      <c r="BB33" s="268" t="str">
        <f>CONCATENATE('Fy2 förmågor alla nivåer'!BB39)</f>
        <v/>
      </c>
      <c r="BC33" s="268" t="str">
        <f>CONCATENATE('Fy2 förmågor alla nivåer'!BC39)</f>
        <v/>
      </c>
      <c r="BD33" s="268" t="str">
        <f>CONCATENATE('Fy2 förmågor alla nivåer'!BD39)</f>
        <v/>
      </c>
      <c r="BE33" s="268" t="str">
        <f>CONCATENATE('Fy2 förmågor alla nivåer'!BE39)</f>
        <v/>
      </c>
      <c r="BF33" s="268" t="str">
        <f>CONCATENATE('Fy2 förmågor alla nivåer'!BF39)</f>
        <v/>
      </c>
      <c r="BG33" s="268" t="str">
        <f>CONCATENATE('Fy2 förmågor alla nivåer'!BG39)</f>
        <v/>
      </c>
      <c r="BH33" s="268" t="str">
        <f>CONCATENATE('Fy2 förmågor alla nivåer'!BH39)</f>
        <v/>
      </c>
      <c r="BI33" s="268" t="str">
        <f>CONCATENATE('Fy2 förmågor alla nivåer'!BI39)</f>
        <v/>
      </c>
      <c r="BJ33" s="268" t="str">
        <f>CONCATENATE('Fy2 förmågor alla nivåer'!BJ39)</f>
        <v/>
      </c>
      <c r="BK33" s="268" t="str">
        <f>CONCATENATE('Fy2 förmågor alla nivåer'!BK39)</f>
        <v/>
      </c>
      <c r="BL33" s="268" t="str">
        <f>CONCATENATE('Fy2 förmågor alla nivåer'!BL39)</f>
        <v/>
      </c>
      <c r="BM33" s="269" t="str">
        <f>CONCATENATE('Fy2 förmågor alla nivåer'!CK39)</f>
        <v/>
      </c>
      <c r="BN33" s="269" t="str">
        <f>CONCATENATE('Fy2 förmågor alla nivåer'!CN39)</f>
        <v>X</v>
      </c>
      <c r="BO33" s="269" t="str">
        <f>CONCATENATE('Fy2 förmågor alla nivåer'!CO39)</f>
        <v>0</v>
      </c>
      <c r="BP33" s="269" t="str">
        <f>CONCATENATE('Fy2 förmågor alla nivåer'!CQ39)</f>
        <v>0</v>
      </c>
      <c r="BQ33" s="269" t="str">
        <f>CONCATENATE('Fy2 förmågor alla nivåer'!CR39)</f>
        <v>0</v>
      </c>
      <c r="BR33" s="269" t="str">
        <f>CONCATENATE('Fy2 förmågor alla nivåer'!CS39)</f>
        <v>0</v>
      </c>
      <c r="BS33" s="269" t="str">
        <f>CONCATENATE('Fy2 förmågor alla nivåer'!CT39)</f>
        <v>0</v>
      </c>
      <c r="BT33" s="269" t="str">
        <f>CONCATENATE('Fy2 förmågor alla nivåer'!CU39)</f>
        <v>0</v>
      </c>
      <c r="BU33" s="269" t="str">
        <f>CONCATENATE('Fy2 förmågor alla nivåer'!CV39)</f>
        <v>F</v>
      </c>
    </row>
    <row r="34" spans="1:73" x14ac:dyDescent="0.2">
      <c r="A34" s="268" t="str">
        <f>CONCATENATE('Fy2 förmågor alla nivåer'!CL40)</f>
        <v/>
      </c>
      <c r="B34" s="268" t="str">
        <f>CONCATENATE('Fy2 förmågor alla nivåer'!A40)</f>
        <v/>
      </c>
      <c r="C34" s="268" t="str">
        <f>CONCATENATE('Fy2 förmågor alla nivåer'!B40)</f>
        <v/>
      </c>
      <c r="D34" s="268" t="str">
        <f>CONCATENATE('Fy2 förmågor alla nivåer'!D40)</f>
        <v/>
      </c>
      <c r="E34" s="268" t="str">
        <f>CONCATENATE('Fy2 förmågor alla nivåer'!E40)</f>
        <v/>
      </c>
      <c r="F34" s="268" t="str">
        <f>CONCATENATE('Fy2 förmågor alla nivåer'!F40)</f>
        <v/>
      </c>
      <c r="G34" s="268" t="str">
        <f>CONCATENATE('Fy2 förmågor alla nivåer'!G40)</f>
        <v/>
      </c>
      <c r="H34" s="268" t="str">
        <f>CONCATENATE('Fy2 förmågor alla nivåer'!H40)</f>
        <v/>
      </c>
      <c r="I34" s="268" t="str">
        <f>CONCATENATE('Fy2 förmågor alla nivåer'!I40)</f>
        <v/>
      </c>
      <c r="J34" s="268" t="str">
        <f>CONCATENATE('Fy2 förmågor alla nivåer'!J40)</f>
        <v/>
      </c>
      <c r="K34" s="268" t="str">
        <f>CONCATENATE('Fy2 förmågor alla nivåer'!K40)</f>
        <v/>
      </c>
      <c r="L34" s="268" t="str">
        <f>CONCATENATE('Fy2 förmågor alla nivåer'!L40)</f>
        <v/>
      </c>
      <c r="M34" s="268" t="str">
        <f>CONCATENATE('Fy2 förmågor alla nivåer'!M40)</f>
        <v/>
      </c>
      <c r="N34" s="268" t="str">
        <f>CONCATENATE('Fy2 förmågor alla nivåer'!N40)</f>
        <v/>
      </c>
      <c r="O34" s="268" t="str">
        <f>CONCATENATE('Fy2 förmågor alla nivåer'!O40)</f>
        <v/>
      </c>
      <c r="P34" s="268" t="str">
        <f>CONCATENATE('Fy2 förmågor alla nivåer'!P40)</f>
        <v/>
      </c>
      <c r="Q34" s="268" t="str">
        <f>CONCATENATE('Fy2 förmågor alla nivåer'!Q40)</f>
        <v/>
      </c>
      <c r="R34" s="268" t="str">
        <f>CONCATENATE('Fy2 förmågor alla nivåer'!R40)</f>
        <v/>
      </c>
      <c r="S34" s="268" t="str">
        <f>CONCATENATE('Fy2 förmågor alla nivåer'!S40)</f>
        <v/>
      </c>
      <c r="T34" s="268" t="str">
        <f>CONCATENATE('Fy2 förmågor alla nivåer'!T40)</f>
        <v/>
      </c>
      <c r="U34" s="268" t="str">
        <f>CONCATENATE('Fy2 förmågor alla nivåer'!U40)</f>
        <v/>
      </c>
      <c r="V34" s="268" t="str">
        <f>CONCATENATE('Fy2 förmågor alla nivåer'!V40)</f>
        <v/>
      </c>
      <c r="W34" s="268" t="str">
        <f>CONCATENATE('Fy2 förmågor alla nivåer'!W40)</f>
        <v/>
      </c>
      <c r="X34" s="268" t="str">
        <f>CONCATENATE('Fy2 förmågor alla nivåer'!X40)</f>
        <v/>
      </c>
      <c r="Y34" s="268" t="str">
        <f>CONCATENATE('Fy2 förmågor alla nivåer'!Y40)</f>
        <v/>
      </c>
      <c r="Z34" s="268" t="str">
        <f>CONCATENATE('Fy2 förmågor alla nivåer'!Z40)</f>
        <v/>
      </c>
      <c r="AA34" s="268" t="str">
        <f>CONCATENATE('Fy2 förmågor alla nivåer'!AA40)</f>
        <v/>
      </c>
      <c r="AB34" s="268" t="str">
        <f>CONCATENATE('Fy2 förmågor alla nivåer'!AB40)</f>
        <v/>
      </c>
      <c r="AC34" s="268" t="str">
        <f>CONCATENATE('Fy2 förmågor alla nivåer'!AC40)</f>
        <v/>
      </c>
      <c r="AD34" s="268" t="str">
        <f>CONCATENATE('Fy2 förmågor alla nivåer'!AD40)</f>
        <v/>
      </c>
      <c r="AE34" s="268" t="str">
        <f>CONCATENATE('Fy2 förmågor alla nivåer'!AE40)</f>
        <v/>
      </c>
      <c r="AF34" s="268" t="str">
        <f>CONCATENATE('Fy2 förmågor alla nivåer'!AF40)</f>
        <v/>
      </c>
      <c r="AG34" s="268" t="str">
        <f>CONCATENATE('Fy2 förmågor alla nivåer'!AG40)</f>
        <v/>
      </c>
      <c r="AH34" s="268" t="str">
        <f>CONCATENATE('Fy2 förmågor alla nivåer'!AH40)</f>
        <v/>
      </c>
      <c r="AI34" s="268" t="str">
        <f>CONCATENATE('Fy2 förmågor alla nivåer'!AI40)</f>
        <v/>
      </c>
      <c r="AJ34" s="268" t="str">
        <f>CONCATENATE('Fy2 förmågor alla nivåer'!AJ40)</f>
        <v/>
      </c>
      <c r="AK34" s="268" t="str">
        <f>CONCATENATE('Fy2 förmågor alla nivåer'!AK40)</f>
        <v/>
      </c>
      <c r="AL34" s="268" t="str">
        <f>CONCATENATE('Fy2 förmågor alla nivåer'!AL40)</f>
        <v/>
      </c>
      <c r="AM34" s="268" t="str">
        <f>CONCATENATE('Fy2 förmågor alla nivåer'!AM40)</f>
        <v/>
      </c>
      <c r="AN34" s="268" t="str">
        <f>CONCATENATE('Fy2 förmågor alla nivåer'!AN40)</f>
        <v/>
      </c>
      <c r="AO34" s="268" t="str">
        <f>CONCATENATE('Fy2 förmågor alla nivåer'!AO40)</f>
        <v/>
      </c>
      <c r="AP34" s="268" t="str">
        <f>CONCATENATE('Fy2 förmågor alla nivåer'!AP40)</f>
        <v/>
      </c>
      <c r="AQ34" s="268" t="str">
        <f>CONCATENATE('Fy2 förmågor alla nivåer'!AQ40)</f>
        <v/>
      </c>
      <c r="AR34" s="268" t="str">
        <f>CONCATENATE('Fy2 förmågor alla nivåer'!AR40)</f>
        <v/>
      </c>
      <c r="AS34" s="268" t="str">
        <f>CONCATENATE('Fy2 förmågor alla nivåer'!AS40)</f>
        <v/>
      </c>
      <c r="AT34" s="268" t="str">
        <f>CONCATENATE('Fy2 förmågor alla nivåer'!AT40)</f>
        <v/>
      </c>
      <c r="AU34" s="268" t="str">
        <f>CONCATENATE('Fy2 förmågor alla nivåer'!AU40)</f>
        <v/>
      </c>
      <c r="AV34" s="268" t="str">
        <f>CONCATENATE('Fy2 förmågor alla nivåer'!AV40)</f>
        <v/>
      </c>
      <c r="AW34" s="268" t="str">
        <f>CONCATENATE('Fy2 förmågor alla nivåer'!AW40)</f>
        <v/>
      </c>
      <c r="AX34" s="268" t="str">
        <f>CONCATENATE('Fy2 förmågor alla nivåer'!AX40)</f>
        <v/>
      </c>
      <c r="AY34" s="268" t="str">
        <f>CONCATENATE('Fy2 förmågor alla nivåer'!AY40)</f>
        <v/>
      </c>
      <c r="AZ34" s="268" t="str">
        <f>CONCATENATE('Fy2 förmågor alla nivåer'!AZ40)</f>
        <v/>
      </c>
      <c r="BA34" s="268" t="str">
        <f>CONCATENATE('Fy2 förmågor alla nivåer'!BA40)</f>
        <v/>
      </c>
      <c r="BB34" s="268" t="str">
        <f>CONCATENATE('Fy2 förmågor alla nivåer'!BB40)</f>
        <v/>
      </c>
      <c r="BC34" s="268" t="str">
        <f>CONCATENATE('Fy2 förmågor alla nivåer'!BC40)</f>
        <v/>
      </c>
      <c r="BD34" s="268" t="str">
        <f>CONCATENATE('Fy2 förmågor alla nivåer'!BD40)</f>
        <v/>
      </c>
      <c r="BE34" s="268" t="str">
        <f>CONCATENATE('Fy2 förmågor alla nivåer'!BE40)</f>
        <v/>
      </c>
      <c r="BF34" s="268" t="str">
        <f>CONCATENATE('Fy2 förmågor alla nivåer'!BF40)</f>
        <v/>
      </c>
      <c r="BG34" s="268" t="str">
        <f>CONCATENATE('Fy2 förmågor alla nivåer'!BG40)</f>
        <v/>
      </c>
      <c r="BH34" s="268" t="str">
        <f>CONCATENATE('Fy2 förmågor alla nivåer'!BH40)</f>
        <v/>
      </c>
      <c r="BI34" s="268" t="str">
        <f>CONCATENATE('Fy2 förmågor alla nivåer'!BI40)</f>
        <v/>
      </c>
      <c r="BJ34" s="268" t="str">
        <f>CONCATENATE('Fy2 förmågor alla nivåer'!BJ40)</f>
        <v/>
      </c>
      <c r="BK34" s="268" t="str">
        <f>CONCATENATE('Fy2 förmågor alla nivåer'!BK40)</f>
        <v/>
      </c>
      <c r="BL34" s="268" t="str">
        <f>CONCATENATE('Fy2 förmågor alla nivåer'!BL40)</f>
        <v/>
      </c>
      <c r="BM34" s="269" t="str">
        <f>CONCATENATE('Fy2 förmågor alla nivåer'!CK40)</f>
        <v/>
      </c>
      <c r="BN34" s="269" t="str">
        <f>CONCATENATE('Fy2 förmågor alla nivåer'!CN40)</f>
        <v>X</v>
      </c>
      <c r="BO34" s="269" t="str">
        <f>CONCATENATE('Fy2 förmågor alla nivåer'!CO40)</f>
        <v>0</v>
      </c>
      <c r="BP34" s="269" t="str">
        <f>CONCATENATE('Fy2 förmågor alla nivåer'!CQ40)</f>
        <v>0</v>
      </c>
      <c r="BQ34" s="269" t="str">
        <f>CONCATENATE('Fy2 förmågor alla nivåer'!CR40)</f>
        <v>0</v>
      </c>
      <c r="BR34" s="269" t="str">
        <f>CONCATENATE('Fy2 förmågor alla nivåer'!CS40)</f>
        <v>0</v>
      </c>
      <c r="BS34" s="269" t="str">
        <f>CONCATENATE('Fy2 förmågor alla nivåer'!CT40)</f>
        <v>0</v>
      </c>
      <c r="BT34" s="269" t="str">
        <f>CONCATENATE('Fy2 förmågor alla nivåer'!CU40)</f>
        <v>0</v>
      </c>
      <c r="BU34" s="269" t="str">
        <f>CONCATENATE('Fy2 förmågor alla nivåer'!CV40)</f>
        <v>F</v>
      </c>
    </row>
    <row r="35" spans="1:73" x14ac:dyDescent="0.2">
      <c r="A35" s="268" t="str">
        <f>CONCATENATE('Fy2 förmågor alla nivåer'!CL41)</f>
        <v/>
      </c>
      <c r="B35" s="268" t="str">
        <f>CONCATENATE('Fy2 förmågor alla nivåer'!A41)</f>
        <v/>
      </c>
      <c r="C35" s="268" t="str">
        <f>CONCATENATE('Fy2 förmågor alla nivåer'!B41)</f>
        <v/>
      </c>
      <c r="D35" s="268" t="str">
        <f>CONCATENATE('Fy2 förmågor alla nivåer'!D41)</f>
        <v/>
      </c>
      <c r="E35" s="268" t="str">
        <f>CONCATENATE('Fy2 förmågor alla nivåer'!E41)</f>
        <v/>
      </c>
      <c r="F35" s="268" t="str">
        <f>CONCATENATE('Fy2 förmågor alla nivåer'!F41)</f>
        <v/>
      </c>
      <c r="G35" s="268" t="str">
        <f>CONCATENATE('Fy2 förmågor alla nivåer'!G41)</f>
        <v/>
      </c>
      <c r="H35" s="268" t="str">
        <f>CONCATENATE('Fy2 förmågor alla nivåer'!H41)</f>
        <v/>
      </c>
      <c r="I35" s="268" t="str">
        <f>CONCATENATE('Fy2 förmågor alla nivåer'!I41)</f>
        <v/>
      </c>
      <c r="J35" s="268" t="str">
        <f>CONCATENATE('Fy2 förmågor alla nivåer'!J41)</f>
        <v/>
      </c>
      <c r="K35" s="268" t="str">
        <f>CONCATENATE('Fy2 förmågor alla nivåer'!K41)</f>
        <v/>
      </c>
      <c r="L35" s="268" t="str">
        <f>CONCATENATE('Fy2 förmågor alla nivåer'!L41)</f>
        <v/>
      </c>
      <c r="M35" s="268" t="str">
        <f>CONCATENATE('Fy2 förmågor alla nivåer'!M41)</f>
        <v/>
      </c>
      <c r="N35" s="268" t="str">
        <f>CONCATENATE('Fy2 förmågor alla nivåer'!N41)</f>
        <v/>
      </c>
      <c r="O35" s="268" t="str">
        <f>CONCATENATE('Fy2 förmågor alla nivåer'!O41)</f>
        <v/>
      </c>
      <c r="P35" s="268" t="str">
        <f>CONCATENATE('Fy2 förmågor alla nivåer'!P41)</f>
        <v/>
      </c>
      <c r="Q35" s="268" t="str">
        <f>CONCATENATE('Fy2 förmågor alla nivåer'!Q41)</f>
        <v/>
      </c>
      <c r="R35" s="268" t="str">
        <f>CONCATENATE('Fy2 förmågor alla nivåer'!R41)</f>
        <v/>
      </c>
      <c r="S35" s="268" t="str">
        <f>CONCATENATE('Fy2 förmågor alla nivåer'!S41)</f>
        <v/>
      </c>
      <c r="T35" s="268" t="str">
        <f>CONCATENATE('Fy2 förmågor alla nivåer'!T41)</f>
        <v/>
      </c>
      <c r="U35" s="268" t="str">
        <f>CONCATENATE('Fy2 förmågor alla nivåer'!U41)</f>
        <v/>
      </c>
      <c r="V35" s="268" t="str">
        <f>CONCATENATE('Fy2 förmågor alla nivåer'!V41)</f>
        <v/>
      </c>
      <c r="W35" s="268" t="str">
        <f>CONCATENATE('Fy2 förmågor alla nivåer'!W41)</f>
        <v/>
      </c>
      <c r="X35" s="268" t="str">
        <f>CONCATENATE('Fy2 förmågor alla nivåer'!X41)</f>
        <v/>
      </c>
      <c r="Y35" s="268" t="str">
        <f>CONCATENATE('Fy2 förmågor alla nivåer'!Y41)</f>
        <v/>
      </c>
      <c r="Z35" s="268" t="str">
        <f>CONCATENATE('Fy2 förmågor alla nivåer'!Z41)</f>
        <v/>
      </c>
      <c r="AA35" s="268" t="str">
        <f>CONCATENATE('Fy2 förmågor alla nivåer'!AA41)</f>
        <v/>
      </c>
      <c r="AB35" s="268" t="str">
        <f>CONCATENATE('Fy2 förmågor alla nivåer'!AB41)</f>
        <v/>
      </c>
      <c r="AC35" s="268" t="str">
        <f>CONCATENATE('Fy2 förmågor alla nivåer'!AC41)</f>
        <v/>
      </c>
      <c r="AD35" s="268" t="str">
        <f>CONCATENATE('Fy2 förmågor alla nivåer'!AD41)</f>
        <v/>
      </c>
      <c r="AE35" s="268" t="str">
        <f>CONCATENATE('Fy2 förmågor alla nivåer'!AE41)</f>
        <v/>
      </c>
      <c r="AF35" s="268" t="str">
        <f>CONCATENATE('Fy2 förmågor alla nivåer'!AF41)</f>
        <v/>
      </c>
      <c r="AG35" s="268" t="str">
        <f>CONCATENATE('Fy2 förmågor alla nivåer'!AG41)</f>
        <v/>
      </c>
      <c r="AH35" s="268" t="str">
        <f>CONCATENATE('Fy2 förmågor alla nivåer'!AH41)</f>
        <v/>
      </c>
      <c r="AI35" s="268" t="str">
        <f>CONCATENATE('Fy2 förmågor alla nivåer'!AI41)</f>
        <v/>
      </c>
      <c r="AJ35" s="268" t="str">
        <f>CONCATENATE('Fy2 förmågor alla nivåer'!AJ41)</f>
        <v/>
      </c>
      <c r="AK35" s="268" t="str">
        <f>CONCATENATE('Fy2 förmågor alla nivåer'!AK41)</f>
        <v/>
      </c>
      <c r="AL35" s="268" t="str">
        <f>CONCATENATE('Fy2 förmågor alla nivåer'!AL41)</f>
        <v/>
      </c>
      <c r="AM35" s="268" t="str">
        <f>CONCATENATE('Fy2 förmågor alla nivåer'!AM41)</f>
        <v/>
      </c>
      <c r="AN35" s="268" t="str">
        <f>CONCATENATE('Fy2 förmågor alla nivåer'!AN41)</f>
        <v/>
      </c>
      <c r="AO35" s="268" t="str">
        <f>CONCATENATE('Fy2 förmågor alla nivåer'!AO41)</f>
        <v/>
      </c>
      <c r="AP35" s="268" t="str">
        <f>CONCATENATE('Fy2 förmågor alla nivåer'!AP41)</f>
        <v/>
      </c>
      <c r="AQ35" s="268" t="str">
        <f>CONCATENATE('Fy2 förmågor alla nivåer'!AQ41)</f>
        <v/>
      </c>
      <c r="AR35" s="268" t="str">
        <f>CONCATENATE('Fy2 förmågor alla nivåer'!AR41)</f>
        <v/>
      </c>
      <c r="AS35" s="268" t="str">
        <f>CONCATENATE('Fy2 förmågor alla nivåer'!AS41)</f>
        <v/>
      </c>
      <c r="AT35" s="268" t="str">
        <f>CONCATENATE('Fy2 förmågor alla nivåer'!AT41)</f>
        <v/>
      </c>
      <c r="AU35" s="268" t="str">
        <f>CONCATENATE('Fy2 förmågor alla nivåer'!AU41)</f>
        <v/>
      </c>
      <c r="AV35" s="268" t="str">
        <f>CONCATENATE('Fy2 förmågor alla nivåer'!AV41)</f>
        <v/>
      </c>
      <c r="AW35" s="268" t="str">
        <f>CONCATENATE('Fy2 förmågor alla nivåer'!AW41)</f>
        <v/>
      </c>
      <c r="AX35" s="268" t="str">
        <f>CONCATENATE('Fy2 förmågor alla nivåer'!AX41)</f>
        <v/>
      </c>
      <c r="AY35" s="268" t="str">
        <f>CONCATENATE('Fy2 förmågor alla nivåer'!AY41)</f>
        <v/>
      </c>
      <c r="AZ35" s="268" t="str">
        <f>CONCATENATE('Fy2 förmågor alla nivåer'!AZ41)</f>
        <v/>
      </c>
      <c r="BA35" s="268" t="str">
        <f>CONCATENATE('Fy2 förmågor alla nivåer'!BA41)</f>
        <v/>
      </c>
      <c r="BB35" s="268" t="str">
        <f>CONCATENATE('Fy2 förmågor alla nivåer'!BB41)</f>
        <v/>
      </c>
      <c r="BC35" s="268" t="str">
        <f>CONCATENATE('Fy2 förmågor alla nivåer'!BC41)</f>
        <v/>
      </c>
      <c r="BD35" s="268" t="str">
        <f>CONCATENATE('Fy2 förmågor alla nivåer'!BD41)</f>
        <v/>
      </c>
      <c r="BE35" s="268" t="str">
        <f>CONCATENATE('Fy2 förmågor alla nivåer'!BE41)</f>
        <v/>
      </c>
      <c r="BF35" s="268" t="str">
        <f>CONCATENATE('Fy2 förmågor alla nivåer'!BF41)</f>
        <v/>
      </c>
      <c r="BG35" s="268" t="str">
        <f>CONCATENATE('Fy2 förmågor alla nivåer'!BG41)</f>
        <v/>
      </c>
      <c r="BH35" s="268" t="str">
        <f>CONCATENATE('Fy2 förmågor alla nivåer'!BH41)</f>
        <v/>
      </c>
      <c r="BI35" s="268" t="str">
        <f>CONCATENATE('Fy2 förmågor alla nivåer'!BI41)</f>
        <v/>
      </c>
      <c r="BJ35" s="268" t="str">
        <f>CONCATENATE('Fy2 förmågor alla nivåer'!BJ41)</f>
        <v/>
      </c>
      <c r="BK35" s="268" t="str">
        <f>CONCATENATE('Fy2 förmågor alla nivåer'!BK41)</f>
        <v/>
      </c>
      <c r="BL35" s="268" t="str">
        <f>CONCATENATE('Fy2 förmågor alla nivåer'!BL41)</f>
        <v/>
      </c>
      <c r="BM35" s="269" t="str">
        <f>CONCATENATE('Fy2 förmågor alla nivåer'!CK41)</f>
        <v/>
      </c>
      <c r="BN35" s="269" t="str">
        <f>CONCATENATE('Fy2 förmågor alla nivåer'!CN41)</f>
        <v>X</v>
      </c>
      <c r="BO35" s="269" t="str">
        <f>CONCATENATE('Fy2 förmågor alla nivåer'!CO41)</f>
        <v>0</v>
      </c>
      <c r="BP35" s="269" t="str">
        <f>CONCATENATE('Fy2 förmågor alla nivåer'!CQ41)</f>
        <v>0</v>
      </c>
      <c r="BQ35" s="269" t="str">
        <f>CONCATENATE('Fy2 förmågor alla nivåer'!CR41)</f>
        <v>0</v>
      </c>
      <c r="BR35" s="269" t="str">
        <f>CONCATENATE('Fy2 förmågor alla nivåer'!CS41)</f>
        <v>0</v>
      </c>
      <c r="BS35" s="269" t="str">
        <f>CONCATENATE('Fy2 förmågor alla nivåer'!CT41)</f>
        <v>0</v>
      </c>
      <c r="BT35" s="269" t="str">
        <f>CONCATENATE('Fy2 förmågor alla nivåer'!CU41)</f>
        <v>0</v>
      </c>
      <c r="BU35" s="269" t="str">
        <f>CONCATENATE('Fy2 förmågor alla nivåer'!CV41)</f>
        <v>F</v>
      </c>
    </row>
    <row r="36" spans="1:73" x14ac:dyDescent="0.2">
      <c r="A36" s="268" t="str">
        <f>CONCATENATE('Fy2 förmågor alla nivåer'!CL42)</f>
        <v/>
      </c>
      <c r="B36" s="268" t="str">
        <f>CONCATENATE('Fy2 förmågor alla nivåer'!A42)</f>
        <v/>
      </c>
      <c r="C36" s="268" t="str">
        <f>CONCATENATE('Fy2 förmågor alla nivåer'!B42)</f>
        <v/>
      </c>
      <c r="D36" s="268" t="str">
        <f>CONCATENATE('Fy2 förmågor alla nivåer'!D42)</f>
        <v/>
      </c>
      <c r="E36" s="268" t="str">
        <f>CONCATENATE('Fy2 förmågor alla nivåer'!E42)</f>
        <v/>
      </c>
      <c r="F36" s="268" t="str">
        <f>CONCATENATE('Fy2 förmågor alla nivåer'!F42)</f>
        <v/>
      </c>
      <c r="G36" s="268" t="str">
        <f>CONCATENATE('Fy2 förmågor alla nivåer'!G42)</f>
        <v/>
      </c>
      <c r="H36" s="268" t="str">
        <f>CONCATENATE('Fy2 förmågor alla nivåer'!H42)</f>
        <v/>
      </c>
      <c r="I36" s="268" t="str">
        <f>CONCATENATE('Fy2 förmågor alla nivåer'!I42)</f>
        <v/>
      </c>
      <c r="J36" s="268" t="str">
        <f>CONCATENATE('Fy2 förmågor alla nivåer'!J42)</f>
        <v/>
      </c>
      <c r="K36" s="268" t="str">
        <f>CONCATENATE('Fy2 förmågor alla nivåer'!K42)</f>
        <v/>
      </c>
      <c r="L36" s="268" t="str">
        <f>CONCATENATE('Fy2 förmågor alla nivåer'!L42)</f>
        <v/>
      </c>
      <c r="M36" s="268" t="str">
        <f>CONCATENATE('Fy2 förmågor alla nivåer'!M42)</f>
        <v/>
      </c>
      <c r="N36" s="268" t="str">
        <f>CONCATENATE('Fy2 förmågor alla nivåer'!N42)</f>
        <v/>
      </c>
      <c r="O36" s="268" t="str">
        <f>CONCATENATE('Fy2 förmågor alla nivåer'!O42)</f>
        <v/>
      </c>
      <c r="P36" s="268" t="str">
        <f>CONCATENATE('Fy2 förmågor alla nivåer'!P42)</f>
        <v/>
      </c>
      <c r="Q36" s="268" t="str">
        <f>CONCATENATE('Fy2 förmågor alla nivåer'!Q42)</f>
        <v/>
      </c>
      <c r="R36" s="268" t="str">
        <f>CONCATENATE('Fy2 förmågor alla nivåer'!R42)</f>
        <v/>
      </c>
      <c r="S36" s="268" t="str">
        <f>CONCATENATE('Fy2 förmågor alla nivåer'!S42)</f>
        <v/>
      </c>
      <c r="T36" s="268" t="str">
        <f>CONCATENATE('Fy2 förmågor alla nivåer'!T42)</f>
        <v/>
      </c>
      <c r="U36" s="268" t="str">
        <f>CONCATENATE('Fy2 förmågor alla nivåer'!U42)</f>
        <v/>
      </c>
      <c r="V36" s="268" t="str">
        <f>CONCATENATE('Fy2 förmågor alla nivåer'!V42)</f>
        <v/>
      </c>
      <c r="W36" s="268" t="str">
        <f>CONCATENATE('Fy2 förmågor alla nivåer'!W42)</f>
        <v/>
      </c>
      <c r="X36" s="268" t="str">
        <f>CONCATENATE('Fy2 förmågor alla nivåer'!X42)</f>
        <v/>
      </c>
      <c r="Y36" s="268" t="str">
        <f>CONCATENATE('Fy2 förmågor alla nivåer'!Y42)</f>
        <v/>
      </c>
      <c r="Z36" s="268" t="str">
        <f>CONCATENATE('Fy2 förmågor alla nivåer'!Z42)</f>
        <v/>
      </c>
      <c r="AA36" s="268" t="str">
        <f>CONCATENATE('Fy2 förmågor alla nivåer'!AA42)</f>
        <v/>
      </c>
      <c r="AB36" s="268" t="str">
        <f>CONCATENATE('Fy2 förmågor alla nivåer'!AB42)</f>
        <v/>
      </c>
      <c r="AC36" s="268" t="str">
        <f>CONCATENATE('Fy2 förmågor alla nivåer'!AC42)</f>
        <v/>
      </c>
      <c r="AD36" s="268" t="str">
        <f>CONCATENATE('Fy2 förmågor alla nivåer'!AD42)</f>
        <v/>
      </c>
      <c r="AE36" s="268" t="str">
        <f>CONCATENATE('Fy2 förmågor alla nivåer'!AE42)</f>
        <v/>
      </c>
      <c r="AF36" s="268" t="str">
        <f>CONCATENATE('Fy2 förmågor alla nivåer'!AF42)</f>
        <v/>
      </c>
      <c r="AG36" s="268" t="str">
        <f>CONCATENATE('Fy2 förmågor alla nivåer'!AG42)</f>
        <v/>
      </c>
      <c r="AH36" s="268" t="str">
        <f>CONCATENATE('Fy2 förmågor alla nivåer'!AH42)</f>
        <v/>
      </c>
      <c r="AI36" s="268" t="str">
        <f>CONCATENATE('Fy2 förmågor alla nivåer'!AI42)</f>
        <v/>
      </c>
      <c r="AJ36" s="268" t="str">
        <f>CONCATENATE('Fy2 förmågor alla nivåer'!AJ42)</f>
        <v/>
      </c>
      <c r="AK36" s="268" t="str">
        <f>CONCATENATE('Fy2 förmågor alla nivåer'!AK42)</f>
        <v/>
      </c>
      <c r="AL36" s="268" t="str">
        <f>CONCATENATE('Fy2 förmågor alla nivåer'!AL42)</f>
        <v/>
      </c>
      <c r="AM36" s="268" t="str">
        <f>CONCATENATE('Fy2 förmågor alla nivåer'!AM42)</f>
        <v/>
      </c>
      <c r="AN36" s="268" t="str">
        <f>CONCATENATE('Fy2 förmågor alla nivåer'!AN42)</f>
        <v/>
      </c>
      <c r="AO36" s="268" t="str">
        <f>CONCATENATE('Fy2 förmågor alla nivåer'!AO42)</f>
        <v/>
      </c>
      <c r="AP36" s="268" t="str">
        <f>CONCATENATE('Fy2 förmågor alla nivåer'!AP42)</f>
        <v/>
      </c>
      <c r="AQ36" s="268" t="str">
        <f>CONCATENATE('Fy2 förmågor alla nivåer'!AQ42)</f>
        <v/>
      </c>
      <c r="AR36" s="268" t="str">
        <f>CONCATENATE('Fy2 förmågor alla nivåer'!AR42)</f>
        <v/>
      </c>
      <c r="AS36" s="268" t="str">
        <f>CONCATENATE('Fy2 förmågor alla nivåer'!AS42)</f>
        <v/>
      </c>
      <c r="AT36" s="268" t="str">
        <f>CONCATENATE('Fy2 förmågor alla nivåer'!AT42)</f>
        <v/>
      </c>
      <c r="AU36" s="268" t="str">
        <f>CONCATENATE('Fy2 förmågor alla nivåer'!AU42)</f>
        <v/>
      </c>
      <c r="AV36" s="268" t="str">
        <f>CONCATENATE('Fy2 förmågor alla nivåer'!AV42)</f>
        <v/>
      </c>
      <c r="AW36" s="268" t="str">
        <f>CONCATENATE('Fy2 förmågor alla nivåer'!AW42)</f>
        <v/>
      </c>
      <c r="AX36" s="268" t="str">
        <f>CONCATENATE('Fy2 förmågor alla nivåer'!AX42)</f>
        <v/>
      </c>
      <c r="AY36" s="268" t="str">
        <f>CONCATENATE('Fy2 förmågor alla nivåer'!AY42)</f>
        <v/>
      </c>
      <c r="AZ36" s="268" t="str">
        <f>CONCATENATE('Fy2 förmågor alla nivåer'!AZ42)</f>
        <v/>
      </c>
      <c r="BA36" s="268" t="str">
        <f>CONCATENATE('Fy2 förmågor alla nivåer'!BA42)</f>
        <v/>
      </c>
      <c r="BB36" s="268" t="str">
        <f>CONCATENATE('Fy2 förmågor alla nivåer'!BB42)</f>
        <v/>
      </c>
      <c r="BC36" s="268" t="str">
        <f>CONCATENATE('Fy2 förmågor alla nivåer'!BC42)</f>
        <v/>
      </c>
      <c r="BD36" s="268" t="str">
        <f>CONCATENATE('Fy2 förmågor alla nivåer'!BD42)</f>
        <v/>
      </c>
      <c r="BE36" s="268" t="str">
        <f>CONCATENATE('Fy2 förmågor alla nivåer'!BE42)</f>
        <v/>
      </c>
      <c r="BF36" s="268" t="str">
        <f>CONCATENATE('Fy2 förmågor alla nivåer'!BF42)</f>
        <v/>
      </c>
      <c r="BG36" s="268" t="str">
        <f>CONCATENATE('Fy2 förmågor alla nivåer'!BG42)</f>
        <v/>
      </c>
      <c r="BH36" s="268" t="str">
        <f>CONCATENATE('Fy2 förmågor alla nivåer'!BH42)</f>
        <v/>
      </c>
      <c r="BI36" s="268" t="str">
        <f>CONCATENATE('Fy2 förmågor alla nivåer'!BI42)</f>
        <v/>
      </c>
      <c r="BJ36" s="268" t="str">
        <f>CONCATENATE('Fy2 förmågor alla nivåer'!BJ42)</f>
        <v/>
      </c>
      <c r="BK36" s="268" t="str">
        <f>CONCATENATE('Fy2 förmågor alla nivåer'!BK42)</f>
        <v/>
      </c>
      <c r="BL36" s="268" t="str">
        <f>CONCATENATE('Fy2 förmågor alla nivåer'!BL42)</f>
        <v/>
      </c>
      <c r="BM36" s="269" t="str">
        <f>CONCATENATE('Fy2 förmågor alla nivåer'!CK42)</f>
        <v/>
      </c>
      <c r="BN36" s="269" t="str">
        <f>CONCATENATE('Fy2 förmågor alla nivåer'!CN42)</f>
        <v>X</v>
      </c>
      <c r="BO36" s="269" t="str">
        <f>CONCATENATE('Fy2 förmågor alla nivåer'!CO42)</f>
        <v>0</v>
      </c>
      <c r="BP36" s="269" t="str">
        <f>CONCATENATE('Fy2 förmågor alla nivåer'!CQ42)</f>
        <v>0</v>
      </c>
      <c r="BQ36" s="269" t="str">
        <f>CONCATENATE('Fy2 förmågor alla nivåer'!CR42)</f>
        <v>0</v>
      </c>
      <c r="BR36" s="269" t="str">
        <f>CONCATENATE('Fy2 förmågor alla nivåer'!CS42)</f>
        <v>0</v>
      </c>
      <c r="BS36" s="269" t="str">
        <f>CONCATENATE('Fy2 förmågor alla nivåer'!CT42)</f>
        <v>0</v>
      </c>
      <c r="BT36" s="269" t="str">
        <f>CONCATENATE('Fy2 förmågor alla nivåer'!CU42)</f>
        <v>0</v>
      </c>
      <c r="BU36" s="269" t="str">
        <f>CONCATENATE('Fy2 förmågor alla nivåer'!CV42)</f>
        <v>F</v>
      </c>
    </row>
    <row r="37" spans="1:73" x14ac:dyDescent="0.2">
      <c r="A37" s="268" t="str">
        <f>CONCATENATE('Fy2 förmågor alla nivåer'!CL43)</f>
        <v/>
      </c>
      <c r="B37" s="268" t="str">
        <f>CONCATENATE('Fy2 förmågor alla nivåer'!A43)</f>
        <v/>
      </c>
      <c r="C37" s="268" t="str">
        <f>CONCATENATE('Fy2 förmågor alla nivåer'!B43)</f>
        <v/>
      </c>
      <c r="D37" s="268" t="str">
        <f>CONCATENATE('Fy2 förmågor alla nivåer'!D43)</f>
        <v/>
      </c>
      <c r="E37" s="268" t="str">
        <f>CONCATENATE('Fy2 förmågor alla nivåer'!E43)</f>
        <v/>
      </c>
      <c r="F37" s="268" t="str">
        <f>CONCATENATE('Fy2 förmågor alla nivåer'!F43)</f>
        <v/>
      </c>
      <c r="G37" s="268" t="str">
        <f>CONCATENATE('Fy2 förmågor alla nivåer'!G43)</f>
        <v/>
      </c>
      <c r="H37" s="268" t="str">
        <f>CONCATENATE('Fy2 förmågor alla nivåer'!H43)</f>
        <v/>
      </c>
      <c r="I37" s="268" t="str">
        <f>CONCATENATE('Fy2 förmågor alla nivåer'!I43)</f>
        <v/>
      </c>
      <c r="J37" s="268" t="str">
        <f>CONCATENATE('Fy2 förmågor alla nivåer'!J43)</f>
        <v/>
      </c>
      <c r="K37" s="268" t="str">
        <f>CONCATENATE('Fy2 förmågor alla nivåer'!K43)</f>
        <v/>
      </c>
      <c r="L37" s="268" t="str">
        <f>CONCATENATE('Fy2 förmågor alla nivåer'!L43)</f>
        <v/>
      </c>
      <c r="M37" s="268" t="str">
        <f>CONCATENATE('Fy2 förmågor alla nivåer'!M43)</f>
        <v/>
      </c>
      <c r="N37" s="268" t="str">
        <f>CONCATENATE('Fy2 förmågor alla nivåer'!N43)</f>
        <v/>
      </c>
      <c r="O37" s="268" t="str">
        <f>CONCATENATE('Fy2 förmågor alla nivåer'!O43)</f>
        <v/>
      </c>
      <c r="P37" s="268" t="str">
        <f>CONCATENATE('Fy2 förmågor alla nivåer'!P43)</f>
        <v/>
      </c>
      <c r="Q37" s="268" t="str">
        <f>CONCATENATE('Fy2 förmågor alla nivåer'!Q43)</f>
        <v/>
      </c>
      <c r="R37" s="268" t="str">
        <f>CONCATENATE('Fy2 förmågor alla nivåer'!R43)</f>
        <v/>
      </c>
      <c r="S37" s="268" t="str">
        <f>CONCATENATE('Fy2 förmågor alla nivåer'!S43)</f>
        <v/>
      </c>
      <c r="T37" s="268" t="str">
        <f>CONCATENATE('Fy2 förmågor alla nivåer'!T43)</f>
        <v/>
      </c>
      <c r="U37" s="268" t="str">
        <f>CONCATENATE('Fy2 förmågor alla nivåer'!U43)</f>
        <v/>
      </c>
      <c r="V37" s="268" t="str">
        <f>CONCATENATE('Fy2 förmågor alla nivåer'!V43)</f>
        <v/>
      </c>
      <c r="W37" s="268" t="str">
        <f>CONCATENATE('Fy2 förmågor alla nivåer'!W43)</f>
        <v/>
      </c>
      <c r="X37" s="268" t="str">
        <f>CONCATENATE('Fy2 förmågor alla nivåer'!X43)</f>
        <v/>
      </c>
      <c r="Y37" s="268" t="str">
        <f>CONCATENATE('Fy2 förmågor alla nivåer'!Y43)</f>
        <v/>
      </c>
      <c r="Z37" s="268" t="str">
        <f>CONCATENATE('Fy2 förmågor alla nivåer'!Z43)</f>
        <v/>
      </c>
      <c r="AA37" s="268" t="str">
        <f>CONCATENATE('Fy2 förmågor alla nivåer'!AA43)</f>
        <v/>
      </c>
      <c r="AB37" s="268" t="str">
        <f>CONCATENATE('Fy2 förmågor alla nivåer'!AB43)</f>
        <v/>
      </c>
      <c r="AC37" s="268" t="str">
        <f>CONCATENATE('Fy2 förmågor alla nivåer'!AC43)</f>
        <v/>
      </c>
      <c r="AD37" s="268" t="str">
        <f>CONCATENATE('Fy2 förmågor alla nivåer'!AD43)</f>
        <v/>
      </c>
      <c r="AE37" s="268" t="str">
        <f>CONCATENATE('Fy2 förmågor alla nivåer'!AE43)</f>
        <v/>
      </c>
      <c r="AF37" s="268" t="str">
        <f>CONCATENATE('Fy2 förmågor alla nivåer'!AF43)</f>
        <v/>
      </c>
      <c r="AG37" s="268" t="str">
        <f>CONCATENATE('Fy2 förmågor alla nivåer'!AG43)</f>
        <v/>
      </c>
      <c r="AH37" s="268" t="str">
        <f>CONCATENATE('Fy2 förmågor alla nivåer'!AH43)</f>
        <v/>
      </c>
      <c r="AI37" s="268" t="str">
        <f>CONCATENATE('Fy2 förmågor alla nivåer'!AI43)</f>
        <v/>
      </c>
      <c r="AJ37" s="268" t="str">
        <f>CONCATENATE('Fy2 förmågor alla nivåer'!AJ43)</f>
        <v/>
      </c>
      <c r="AK37" s="268" t="str">
        <f>CONCATENATE('Fy2 förmågor alla nivåer'!AK43)</f>
        <v/>
      </c>
      <c r="AL37" s="268" t="str">
        <f>CONCATENATE('Fy2 förmågor alla nivåer'!AL43)</f>
        <v/>
      </c>
      <c r="AM37" s="268" t="str">
        <f>CONCATENATE('Fy2 förmågor alla nivåer'!AM43)</f>
        <v/>
      </c>
      <c r="AN37" s="268" t="str">
        <f>CONCATENATE('Fy2 förmågor alla nivåer'!AN43)</f>
        <v/>
      </c>
      <c r="AO37" s="268" t="str">
        <f>CONCATENATE('Fy2 förmågor alla nivåer'!AO43)</f>
        <v/>
      </c>
      <c r="AP37" s="268" t="str">
        <f>CONCATENATE('Fy2 förmågor alla nivåer'!AP43)</f>
        <v/>
      </c>
      <c r="AQ37" s="268" t="str">
        <f>CONCATENATE('Fy2 förmågor alla nivåer'!AQ43)</f>
        <v/>
      </c>
      <c r="AR37" s="268" t="str">
        <f>CONCATENATE('Fy2 förmågor alla nivåer'!AR43)</f>
        <v/>
      </c>
      <c r="AS37" s="268" t="str">
        <f>CONCATENATE('Fy2 förmågor alla nivåer'!AS43)</f>
        <v/>
      </c>
      <c r="AT37" s="268" t="str">
        <f>CONCATENATE('Fy2 förmågor alla nivåer'!AT43)</f>
        <v/>
      </c>
      <c r="AU37" s="268" t="str">
        <f>CONCATENATE('Fy2 förmågor alla nivåer'!AU43)</f>
        <v/>
      </c>
      <c r="AV37" s="268" t="str">
        <f>CONCATENATE('Fy2 förmågor alla nivåer'!AV43)</f>
        <v/>
      </c>
      <c r="AW37" s="268" t="str">
        <f>CONCATENATE('Fy2 förmågor alla nivåer'!AW43)</f>
        <v/>
      </c>
      <c r="AX37" s="268" t="str">
        <f>CONCATENATE('Fy2 förmågor alla nivåer'!AX43)</f>
        <v/>
      </c>
      <c r="AY37" s="268" t="str">
        <f>CONCATENATE('Fy2 förmågor alla nivåer'!AY43)</f>
        <v/>
      </c>
      <c r="AZ37" s="268" t="str">
        <f>CONCATENATE('Fy2 förmågor alla nivåer'!AZ43)</f>
        <v/>
      </c>
      <c r="BA37" s="268" t="str">
        <f>CONCATENATE('Fy2 förmågor alla nivåer'!BA43)</f>
        <v/>
      </c>
      <c r="BB37" s="268" t="str">
        <f>CONCATENATE('Fy2 förmågor alla nivåer'!BB43)</f>
        <v/>
      </c>
      <c r="BC37" s="268" t="str">
        <f>CONCATENATE('Fy2 förmågor alla nivåer'!BC43)</f>
        <v/>
      </c>
      <c r="BD37" s="268" t="str">
        <f>CONCATENATE('Fy2 förmågor alla nivåer'!BD43)</f>
        <v/>
      </c>
      <c r="BE37" s="268" t="str">
        <f>CONCATENATE('Fy2 förmågor alla nivåer'!BE43)</f>
        <v/>
      </c>
      <c r="BF37" s="268" t="str">
        <f>CONCATENATE('Fy2 förmågor alla nivåer'!BF43)</f>
        <v/>
      </c>
      <c r="BG37" s="268" t="str">
        <f>CONCATENATE('Fy2 förmågor alla nivåer'!BG43)</f>
        <v/>
      </c>
      <c r="BH37" s="268" t="str">
        <f>CONCATENATE('Fy2 förmågor alla nivåer'!BH43)</f>
        <v/>
      </c>
      <c r="BI37" s="268" t="str">
        <f>CONCATENATE('Fy2 förmågor alla nivåer'!BI43)</f>
        <v/>
      </c>
      <c r="BJ37" s="268" t="str">
        <f>CONCATENATE('Fy2 förmågor alla nivåer'!BJ43)</f>
        <v/>
      </c>
      <c r="BK37" s="268" t="str">
        <f>CONCATENATE('Fy2 förmågor alla nivåer'!BK43)</f>
        <v/>
      </c>
      <c r="BL37" s="268" t="str">
        <f>CONCATENATE('Fy2 förmågor alla nivåer'!BL43)</f>
        <v/>
      </c>
      <c r="BM37" s="269" t="str">
        <f>CONCATENATE('Fy2 förmågor alla nivåer'!CK43)</f>
        <v/>
      </c>
      <c r="BN37" s="269" t="str">
        <f>CONCATENATE('Fy2 förmågor alla nivåer'!CN43)</f>
        <v>X</v>
      </c>
      <c r="BO37" s="269" t="str">
        <f>CONCATENATE('Fy2 förmågor alla nivåer'!CO43)</f>
        <v>0</v>
      </c>
      <c r="BP37" s="269" t="str">
        <f>CONCATENATE('Fy2 förmågor alla nivåer'!CQ43)</f>
        <v>0</v>
      </c>
      <c r="BQ37" s="269" t="str">
        <f>CONCATENATE('Fy2 förmågor alla nivåer'!CR43)</f>
        <v>0</v>
      </c>
      <c r="BR37" s="269" t="str">
        <f>CONCATENATE('Fy2 förmågor alla nivåer'!CS43)</f>
        <v>0</v>
      </c>
      <c r="BS37" s="269" t="str">
        <f>CONCATENATE('Fy2 förmågor alla nivåer'!CT43)</f>
        <v>0</v>
      </c>
      <c r="BT37" s="269" t="str">
        <f>CONCATENATE('Fy2 förmågor alla nivåer'!CU43)</f>
        <v>0</v>
      </c>
      <c r="BU37" s="269" t="str">
        <f>CONCATENATE('Fy2 förmågor alla nivåer'!CV43)</f>
        <v>F</v>
      </c>
    </row>
  </sheetData>
  <sheetProtection password="CCE4" sheet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M43"/>
  <sheetViews>
    <sheetView tabSelected="1" topLeftCell="A6" zoomScaleNormal="100" workbookViewId="0">
      <pane xSplit="18240" topLeftCell="CL1"/>
      <selection activeCell="A12" sqref="A12"/>
      <selection pane="topRight" activeCell="EF1" sqref="EF1:EM65536"/>
    </sheetView>
  </sheetViews>
  <sheetFormatPr defaultColWidth="5" defaultRowHeight="15" x14ac:dyDescent="0.25"/>
  <cols>
    <col min="1" max="1" width="26" style="154" customWidth="1"/>
    <col min="2" max="2" width="5.140625" style="154" customWidth="1"/>
    <col min="3" max="64" width="5" style="154" customWidth="1"/>
    <col min="65" max="88" width="5" style="154" hidden="1" customWidth="1"/>
    <col min="89" max="89" width="5" style="154" customWidth="1"/>
    <col min="90" max="90" width="7.5703125" style="154" customWidth="1"/>
    <col min="91" max="91" width="11.42578125" style="154" customWidth="1"/>
    <col min="92" max="97" width="3.42578125" style="234" customWidth="1"/>
    <col min="98" max="98" width="4.28515625" style="234" customWidth="1"/>
    <col min="99" max="105" width="3.42578125" style="234" customWidth="1"/>
    <col min="106" max="133" width="3.42578125" style="234" hidden="1" customWidth="1"/>
    <col min="134" max="134" width="3.42578125" style="234" customWidth="1"/>
    <col min="135" max="135" width="2.5703125" style="234" customWidth="1"/>
    <col min="136" max="139" width="5.5703125" style="234" hidden="1" customWidth="1"/>
    <col min="140" max="143" width="5" style="154" hidden="1" customWidth="1"/>
    <col min="144" max="161" width="5" style="154" customWidth="1"/>
    <col min="162" max="162" width="5" style="154"/>
    <col min="163" max="163" width="2.140625" style="154" customWidth="1"/>
    <col min="164" max="16384" width="5" style="154"/>
  </cols>
  <sheetData>
    <row r="1" spans="1:139" ht="15.75" x14ac:dyDescent="0.25">
      <c r="A1" s="272"/>
      <c r="E1" s="273"/>
      <c r="F1" s="273"/>
      <c r="G1" s="273"/>
      <c r="H1" s="273"/>
      <c r="I1" s="273"/>
      <c r="J1" s="273"/>
      <c r="K1" s="273"/>
      <c r="L1" s="273"/>
      <c r="M1" s="273"/>
      <c r="N1" s="273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5"/>
      <c r="CK1" s="274"/>
      <c r="CL1" s="276"/>
      <c r="CM1" s="276"/>
      <c r="CN1" s="233"/>
      <c r="CO1" s="302" t="s">
        <v>31</v>
      </c>
      <c r="CP1" s="231"/>
      <c r="CQ1" s="232"/>
      <c r="CR1" s="233"/>
      <c r="CT1" s="233"/>
      <c r="CV1" s="235"/>
    </row>
    <row r="2" spans="1:139" ht="59.25" x14ac:dyDescent="0.35">
      <c r="A2" s="277" t="s">
        <v>307</v>
      </c>
      <c r="B2" s="277"/>
      <c r="C2" s="277"/>
      <c r="D2" s="277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5"/>
      <c r="CK2" s="273"/>
      <c r="CL2" s="276"/>
      <c r="CM2" s="276"/>
      <c r="CN2" s="233"/>
      <c r="CO2" s="302"/>
      <c r="CP2" s="237"/>
      <c r="CQ2" s="238" t="s">
        <v>45</v>
      </c>
      <c r="CR2" s="239" t="s">
        <v>38</v>
      </c>
      <c r="CS2" s="240" t="s">
        <v>39</v>
      </c>
      <c r="CT2" s="239" t="s">
        <v>40</v>
      </c>
      <c r="CU2" s="239" t="s">
        <v>99</v>
      </c>
      <c r="CV2" s="241"/>
      <c r="CW2" s="242" t="s">
        <v>14</v>
      </c>
      <c r="CX2" s="242" t="s">
        <v>15</v>
      </c>
      <c r="CY2" s="242" t="s">
        <v>16</v>
      </c>
      <c r="CZ2" s="242" t="s">
        <v>17</v>
      </c>
      <c r="DA2" s="242" t="s">
        <v>18</v>
      </c>
      <c r="DB2" s="243"/>
    </row>
    <row r="3" spans="1:139" ht="104.25" x14ac:dyDescent="0.25">
      <c r="A3" s="278"/>
      <c r="B3" s="279" t="s">
        <v>223</v>
      </c>
      <c r="C3" s="279" t="s">
        <v>108</v>
      </c>
      <c r="D3" s="279" t="s">
        <v>302</v>
      </c>
      <c r="E3" s="280" t="str">
        <f>Redigering!$D$2</f>
        <v>Vridmoment</v>
      </c>
      <c r="F3" s="280" t="str">
        <f>Redigering!$D$3</f>
        <v>Vridmoment</v>
      </c>
      <c r="G3" s="280" t="str">
        <f>Redigering!$D$4</f>
        <v>Vridmoment</v>
      </c>
      <c r="H3" s="280" t="str">
        <f>Redigering!$D$5</f>
        <v>Vridmoment</v>
      </c>
      <c r="I3" s="280" t="str">
        <f>Redigering!$D$6</f>
        <v>Vridmoment</v>
      </c>
      <c r="J3" s="280" t="str">
        <f>Redigering!$D$7</f>
        <v>Vridmoment</v>
      </c>
      <c r="K3" s="280" t="str">
        <f>Redigering!$D$8</f>
        <v>Vridmoment</v>
      </c>
      <c r="L3" s="280" t="str">
        <f>Redigering!$D$9</f>
        <v>Vridmoment</v>
      </c>
      <c r="M3" s="280" t="str">
        <f>Redigering!$D$10</f>
        <v>Vridmoment</v>
      </c>
      <c r="N3" s="281" t="str">
        <f>Redigering!$D$11</f>
        <v>Superposition</v>
      </c>
      <c r="O3" s="281" t="str">
        <f>Redigering!$D$12</f>
        <v>Enkel induktion</v>
      </c>
      <c r="P3" s="281" t="str">
        <f>Redigering!$D$13</f>
        <v>Betelgeuse</v>
      </c>
      <c r="Q3" s="281" t="str">
        <f>Redigering!$D$14</f>
        <v>Utbredningsfart</v>
      </c>
      <c r="R3" s="281" t="str">
        <f>Redigering!$D$15</f>
        <v>Utbredningsfart</v>
      </c>
      <c r="S3" s="281" t="str">
        <f>Redigering!$D$16</f>
        <v>Gunga</v>
      </c>
      <c r="T3" s="281" t="str">
        <f>Redigering!$D$17</f>
        <v>Gunga</v>
      </c>
      <c r="U3" s="281" t="str">
        <f>Redigering!$D$18</f>
        <v>Rödförskjutning</v>
      </c>
      <c r="V3" s="281" t="str">
        <f>Redigering!$D$19</f>
        <v>Emissionsspektra</v>
      </c>
      <c r="W3" s="281" t="str">
        <f>Redigering!$D$20</f>
        <v>Emissionsspektra</v>
      </c>
      <c r="X3" s="281" t="str">
        <f>Redigering!$D$21</f>
        <v>Emissionsspektra</v>
      </c>
      <c r="Y3" s="281" t="str">
        <f>Redigering!$D$22</f>
        <v>Induktion lampa</v>
      </c>
      <c r="Z3" s="281" t="str">
        <f>Redigering!$D$23</f>
        <v>Övningskör</v>
      </c>
      <c r="AA3" s="281" t="str">
        <f>Redigering!$D$24</f>
        <v>Övningskör</v>
      </c>
      <c r="AB3" s="281" t="str">
        <f>Redigering!$D$25</f>
        <v>Övningskör</v>
      </c>
      <c r="AC3" s="281" t="str">
        <f>Redigering!$D$26</f>
        <v>Övningskör</v>
      </c>
      <c r="AD3" s="281" t="str">
        <f>Redigering!$D$27</f>
        <v>Tennisserv</v>
      </c>
      <c r="AE3" s="281" t="str">
        <f>Redigering!$D$28</f>
        <v>Tennisserv</v>
      </c>
      <c r="AF3" s="281" t="str">
        <f>Redigering!$D$29</f>
        <v>Tennisserv</v>
      </c>
      <c r="AG3" s="281" t="str">
        <f>Redigering!$D$30</f>
        <v>Materievåglängd</v>
      </c>
      <c r="AH3" s="281" t="str">
        <f>Redigering!$D$31</f>
        <v>Materievåglängd</v>
      </c>
      <c r="AI3" s="281" t="str">
        <f>Redigering!$D$32</f>
        <v>Fotoelektrisk effekt</v>
      </c>
      <c r="AJ3" s="281" t="str">
        <f>Redigering!$D$33</f>
        <v>Fotoelektrisk effekt</v>
      </c>
      <c r="AK3" s="281" t="str">
        <f>Redigering!$D$34</f>
        <v>Fotoelektrisk effekt</v>
      </c>
      <c r="AL3" s="281" t="str">
        <f>Redigering!$D$35</f>
        <v>Synligt spektrum</v>
      </c>
      <c r="AM3" s="281" t="str">
        <f>Redigering!$D$36</f>
        <v>Synligt spektrum</v>
      </c>
      <c r="AN3" s="281" t="str">
        <f>Redigering!$D$37</f>
        <v>Synligt spektrum</v>
      </c>
      <c r="AO3" s="281" t="str">
        <f>Redigering!$D$38</f>
        <v>Synligt spektrum</v>
      </c>
      <c r="AP3" s="281" t="str">
        <f>Redigering!$D$39</f>
        <v>Synligt spektrum</v>
      </c>
      <c r="AQ3" s="281" t="str">
        <f>Redigering!$D$40</f>
        <v>Synligt spektrum</v>
      </c>
      <c r="AR3" s="281" t="str">
        <f>Redigering!$D$41</f>
        <v>Synligt spektrum</v>
      </c>
      <c r="AS3" s="281" t="str">
        <f>Redigering!$D$42</f>
        <v>Synligt spektrum</v>
      </c>
      <c r="AT3" s="281" t="str">
        <f>Redigering!$D$43</f>
        <v>Hastighetsfilter</v>
      </c>
      <c r="AU3" s="281" t="str">
        <f>Redigering!$D$44</f>
        <v>Hastighetsfilter</v>
      </c>
      <c r="AV3" s="281" t="str">
        <f>Redigering!$D$45</f>
        <v>Hastighetsfilter</v>
      </c>
      <c r="AW3" s="281" t="str">
        <f>Redigering!$D$46</f>
        <v>Hastighetsfilter</v>
      </c>
      <c r="AX3" s="281" t="str">
        <f>Redigering!$D$47</f>
        <v>Pacemaker</v>
      </c>
      <c r="AY3" s="281" t="str">
        <f>Redigering!$D$48</f>
        <v>Pacemaker</v>
      </c>
      <c r="AZ3" s="281" t="str">
        <f>Redigering!$D$49</f>
        <v>Pacemaker</v>
      </c>
      <c r="BA3" s="281" t="str">
        <f>Redigering!$D$50</f>
        <v>Bergsklättrare</v>
      </c>
      <c r="BB3" s="281" t="str">
        <f>Redigering!$D$51</f>
        <v>Bergsklättrare</v>
      </c>
      <c r="BC3" s="281" t="str">
        <f>Redigering!$D$52</f>
        <v>Bergsklättrare</v>
      </c>
      <c r="BD3" s="281" t="str">
        <f>Redigering!$D$53</f>
        <v>Bergsklättrare</v>
      </c>
      <c r="BE3" s="281" t="str">
        <f>Redigering!$D$54</f>
        <v>Bergsklättrare</v>
      </c>
      <c r="BF3" s="281" t="str">
        <f>Redigering!$D$55</f>
        <v>Bergsklättrare</v>
      </c>
      <c r="BG3" s="281" t="str">
        <f>Redigering!$D$56</f>
        <v>Klarinett</v>
      </c>
      <c r="BH3" s="281" t="str">
        <f>Redigering!$D$57</f>
        <v>Klarinett</v>
      </c>
      <c r="BI3" s="281" t="str">
        <f>Redigering!$D$58</f>
        <v>Klarinett</v>
      </c>
      <c r="BJ3" s="281" t="str">
        <f>Redigering!$D$59</f>
        <v>Exoplaneter</v>
      </c>
      <c r="BK3" s="281" t="str">
        <f>Redigering!$D$60</f>
        <v>Exoplaneter</v>
      </c>
      <c r="BL3" s="281" t="str">
        <f>Redigering!$D$61</f>
        <v>Exoplaneter</v>
      </c>
      <c r="BM3" s="281">
        <f>Redigering!$D$62</f>
        <v>0</v>
      </c>
      <c r="BN3" s="281">
        <f>Redigering!$D$63</f>
        <v>0</v>
      </c>
      <c r="BO3" s="281">
        <f>Redigering!$D$64</f>
        <v>0</v>
      </c>
      <c r="BP3" s="281">
        <f>Redigering!$D$65</f>
        <v>0</v>
      </c>
      <c r="BQ3" s="281">
        <f>Redigering!$D$66</f>
        <v>0</v>
      </c>
      <c r="BR3" s="281">
        <f>Redigering!$D$67</f>
        <v>0</v>
      </c>
      <c r="BS3" s="281">
        <f>Redigering!$D$68</f>
        <v>0</v>
      </c>
      <c r="BT3" s="281">
        <f>Redigering!$D$69</f>
        <v>0</v>
      </c>
      <c r="BU3" s="281">
        <f>Redigering!$D$70</f>
        <v>0</v>
      </c>
      <c r="BV3" s="281">
        <f>Redigering!$D$71</f>
        <v>0</v>
      </c>
      <c r="BW3" s="281">
        <f>Redigering!$D$72</f>
        <v>0</v>
      </c>
      <c r="BX3" s="281">
        <f>Redigering!$D$73</f>
        <v>0</v>
      </c>
      <c r="BY3" s="281">
        <f>Redigering!$D$74</f>
        <v>0</v>
      </c>
      <c r="BZ3" s="281">
        <f>Redigering!$D$75</f>
        <v>0</v>
      </c>
      <c r="CA3" s="281">
        <f>Redigering!$D$76</f>
        <v>0</v>
      </c>
      <c r="CB3" s="281">
        <f>Redigering!$D$77</f>
        <v>0</v>
      </c>
      <c r="CC3" s="281">
        <f>Redigering!$D$78</f>
        <v>0</v>
      </c>
      <c r="CD3" s="281">
        <f>Redigering!$D$79</f>
        <v>0</v>
      </c>
      <c r="CE3" s="281">
        <f>Redigering!$D$80</f>
        <v>0</v>
      </c>
      <c r="CF3" s="281">
        <f>Redigering!$D$81</f>
        <v>0</v>
      </c>
      <c r="CG3" s="281">
        <f>Redigering!$D$82</f>
        <v>0</v>
      </c>
      <c r="CH3" s="281">
        <f>Redigering!$D$83</f>
        <v>0</v>
      </c>
      <c r="CI3" s="281">
        <f>Redigering!$D$84</f>
        <v>0</v>
      </c>
      <c r="CJ3" s="282">
        <f>Redigering!$D$85</f>
        <v>0</v>
      </c>
      <c r="CK3" s="281"/>
      <c r="CL3" s="283"/>
      <c r="CM3" s="283"/>
      <c r="CN3" s="284"/>
      <c r="CO3" s="302"/>
      <c r="CP3" s="245"/>
      <c r="CQ3" s="238">
        <f>SUM(CR3:CT3)</f>
        <v>60</v>
      </c>
      <c r="CR3" s="246">
        <f>SUM(Blad1!J4:N4)</f>
        <v>22</v>
      </c>
      <c r="CS3" s="247">
        <f>ROUND(SUM(Blad1!O4:S4),0)</f>
        <v>22</v>
      </c>
      <c r="CT3" s="246">
        <f>SUM(Blad1!T4:X4)</f>
        <v>16</v>
      </c>
      <c r="CU3" s="240">
        <f>(sum_c+sum_a)</f>
        <v>38</v>
      </c>
      <c r="CV3" s="248"/>
      <c r="CW3" s="249">
        <f>kravg_e</f>
        <v>14</v>
      </c>
      <c r="CX3" s="250">
        <f>kravg_d</f>
        <v>23</v>
      </c>
      <c r="CY3" s="249">
        <f>kravg_c</f>
        <v>31</v>
      </c>
      <c r="CZ3" s="250">
        <f>kravg_b</f>
        <v>38</v>
      </c>
      <c r="DA3" s="249">
        <f>kravg_a</f>
        <v>45</v>
      </c>
    </row>
    <row r="4" spans="1:139" x14ac:dyDescent="0.25">
      <c r="A4" s="285" t="s">
        <v>1</v>
      </c>
      <c r="B4" s="285"/>
      <c r="C4" s="285"/>
      <c r="D4" s="285"/>
      <c r="E4" s="205" t="str">
        <f>Redigering!$C$2</f>
        <v>1_1</v>
      </c>
      <c r="F4" s="205" t="str">
        <f>Redigering!$C$3</f>
        <v>1_2</v>
      </c>
      <c r="G4" s="205" t="str">
        <f>Redigering!$C$4</f>
        <v>1_3</v>
      </c>
      <c r="H4" s="205" t="str">
        <f>Redigering!$C$5</f>
        <v>1_4</v>
      </c>
      <c r="I4" s="205" t="str">
        <f>Redigering!$C$6</f>
        <v>1_5</v>
      </c>
      <c r="J4" s="205" t="str">
        <f>Redigering!$C$7</f>
        <v>1_6</v>
      </c>
      <c r="K4" s="205" t="str">
        <f>Redigering!$C$8</f>
        <v>1_7</v>
      </c>
      <c r="L4" s="205" t="str">
        <f>Redigering!$C$9</f>
        <v>1_8</v>
      </c>
      <c r="M4" s="205" t="str">
        <f>Redigering!$C$10</f>
        <v>1_9</v>
      </c>
      <c r="N4" s="205" t="str">
        <f>Redigering!$C$11</f>
        <v>1_1</v>
      </c>
      <c r="O4" s="205" t="str">
        <f>Redigering!$C$12</f>
        <v>2_1</v>
      </c>
      <c r="P4" s="205" t="str">
        <f>Redigering!$C$13</f>
        <v>3_1</v>
      </c>
      <c r="Q4" s="205" t="str">
        <f>Redigering!$C$14</f>
        <v>4_1</v>
      </c>
      <c r="R4" s="205" t="str">
        <f>Redigering!$C$15</f>
        <v>4_2</v>
      </c>
      <c r="S4" s="205" t="str">
        <f>Redigering!$C$16</f>
        <v>5_1</v>
      </c>
      <c r="T4" s="205" t="str">
        <f>Redigering!$C$17</f>
        <v>5_2</v>
      </c>
      <c r="U4" s="286" t="str">
        <f>Redigering!$C$18</f>
        <v>6_1</v>
      </c>
      <c r="V4" s="205" t="str">
        <f>Redigering!$C$19</f>
        <v>7_1</v>
      </c>
      <c r="W4" s="205" t="str">
        <f>Redigering!$C$20</f>
        <v>7_2</v>
      </c>
      <c r="X4" s="205" t="str">
        <f>Redigering!$C$21</f>
        <v>7_3</v>
      </c>
      <c r="Y4" s="205" t="str">
        <f>Redigering!$C$22</f>
        <v>8_1</v>
      </c>
      <c r="Z4" s="205" t="str">
        <f>Redigering!$C$23</f>
        <v>9a_1</v>
      </c>
      <c r="AA4" s="205" t="str">
        <f>Redigering!$C$24</f>
        <v>9a_2</v>
      </c>
      <c r="AB4" s="205" t="str">
        <f>Redigering!$C$25</f>
        <v>9b_1</v>
      </c>
      <c r="AC4" s="205" t="str">
        <f>Redigering!$C$26</f>
        <v>9b_2</v>
      </c>
      <c r="AD4" s="205" t="str">
        <f>Redigering!$C$27</f>
        <v>10_1</v>
      </c>
      <c r="AE4" s="205" t="str">
        <f>Redigering!$C$28</f>
        <v>10_2</v>
      </c>
      <c r="AF4" s="205" t="str">
        <f>Redigering!$C$29</f>
        <v>10_3</v>
      </c>
      <c r="AG4" s="205" t="str">
        <f>Redigering!$C$30</f>
        <v>11_1</v>
      </c>
      <c r="AH4" s="205" t="str">
        <f>Redigering!$C$31</f>
        <v>11_2</v>
      </c>
      <c r="AI4" s="205" t="str">
        <f>Redigering!$C$32</f>
        <v>12_1</v>
      </c>
      <c r="AJ4" s="205" t="str">
        <f>Redigering!$C$33</f>
        <v>12_2</v>
      </c>
      <c r="AK4" s="205" t="str">
        <f>Redigering!$C$34</f>
        <v>12_3</v>
      </c>
      <c r="AL4" s="205" t="str">
        <f>Redigering!$C$35</f>
        <v>13_1</v>
      </c>
      <c r="AM4" s="205" t="str">
        <f>Redigering!$C$36</f>
        <v>13_2</v>
      </c>
      <c r="AN4" s="205" t="str">
        <f>Redigering!$C$37</f>
        <v>13_3</v>
      </c>
      <c r="AO4" s="205" t="str">
        <f>Redigering!$C$38</f>
        <v>13_4</v>
      </c>
      <c r="AP4" s="205" t="str">
        <f>Redigering!$C$39</f>
        <v>13_5</v>
      </c>
      <c r="AQ4" s="205" t="str">
        <f>Redigering!$C$40</f>
        <v>13_6</v>
      </c>
      <c r="AR4" s="205" t="str">
        <f>Redigering!$C$41</f>
        <v>13_7</v>
      </c>
      <c r="AS4" s="205" t="str">
        <f>Redigering!$C$42</f>
        <v>13_8</v>
      </c>
      <c r="AT4" s="205" t="str">
        <f>Redigering!$C$43</f>
        <v>14a_1</v>
      </c>
      <c r="AU4" s="205" t="str">
        <f>Redigering!$C$44</f>
        <v>14b_1</v>
      </c>
      <c r="AV4" s="205" t="str">
        <f>Redigering!$C$45</f>
        <v>14b_2</v>
      </c>
      <c r="AW4" s="286" t="str">
        <f>Redigering!$C$46</f>
        <v>14c_1</v>
      </c>
      <c r="AX4" s="205" t="str">
        <f>Redigering!$C$47</f>
        <v>15_1</v>
      </c>
      <c r="AY4" s="205" t="str">
        <f>Redigering!$C$48</f>
        <v>15_2</v>
      </c>
      <c r="AZ4" s="205" t="str">
        <f>Redigering!$C$49</f>
        <v>15_3</v>
      </c>
      <c r="BA4" s="205" t="str">
        <f>Redigering!$C$50</f>
        <v>16a_1</v>
      </c>
      <c r="BB4" s="205" t="str">
        <f>Redigering!$C$51</f>
        <v>16b_1</v>
      </c>
      <c r="BC4" s="205" t="str">
        <f>Redigering!$C$52</f>
        <v>16b_2</v>
      </c>
      <c r="BD4" s="205" t="str">
        <f>Redigering!$C$53</f>
        <v>16c_1</v>
      </c>
      <c r="BE4" s="205" t="str">
        <f>Redigering!$C$54</f>
        <v>16c_2</v>
      </c>
      <c r="BF4" s="205" t="str">
        <f>Redigering!$C$55</f>
        <v>16c_3</v>
      </c>
      <c r="BG4" s="205" t="str">
        <f>Redigering!$C$56</f>
        <v>17_1</v>
      </c>
      <c r="BH4" s="205" t="str">
        <f>Redigering!$C$57</f>
        <v>17_2</v>
      </c>
      <c r="BI4" s="205" t="str">
        <f>Redigering!$C$58</f>
        <v>17_3</v>
      </c>
      <c r="BJ4" s="205" t="str">
        <f>Redigering!$C$59</f>
        <v>18a_1</v>
      </c>
      <c r="BK4" s="205" t="str">
        <f>Redigering!$C$60</f>
        <v>18b_1</v>
      </c>
      <c r="BL4" s="205" t="str">
        <f>Redigering!$C$61</f>
        <v>18b_2</v>
      </c>
      <c r="BM4" s="205">
        <f>Redigering!$C$62</f>
        <v>0</v>
      </c>
      <c r="BN4" s="204">
        <f>Redigering!$C$63</f>
        <v>0</v>
      </c>
      <c r="BO4" s="204">
        <f>Redigering!$C$64</f>
        <v>0</v>
      </c>
      <c r="BP4" s="204">
        <f>Redigering!$C$65</f>
        <v>0</v>
      </c>
      <c r="BQ4" s="204">
        <f>Redigering!$C$66</f>
        <v>0</v>
      </c>
      <c r="BR4" s="204">
        <f>Redigering!$C$67</f>
        <v>0</v>
      </c>
      <c r="BS4" s="204">
        <f>Redigering!$C$68</f>
        <v>0</v>
      </c>
      <c r="BT4" s="204">
        <f>Redigering!$C$69</f>
        <v>0</v>
      </c>
      <c r="BU4" s="204">
        <f>Redigering!$C$70</f>
        <v>0</v>
      </c>
      <c r="BV4" s="204">
        <f>Redigering!$C$71</f>
        <v>0</v>
      </c>
      <c r="BW4" s="204">
        <f>Redigering!$C$72</f>
        <v>0</v>
      </c>
      <c r="BX4" s="204">
        <f>Redigering!$C$73</f>
        <v>0</v>
      </c>
      <c r="BY4" s="204">
        <f>Redigering!$C$74</f>
        <v>0</v>
      </c>
      <c r="BZ4" s="204">
        <f>Redigering!$C$75</f>
        <v>0</v>
      </c>
      <c r="CA4" s="204">
        <f>Redigering!$C$76</f>
        <v>0</v>
      </c>
      <c r="CB4" s="204">
        <f>Redigering!$C$77</f>
        <v>0</v>
      </c>
      <c r="CC4" s="204">
        <f>Redigering!$C$78</f>
        <v>0</v>
      </c>
      <c r="CD4" s="204">
        <f>Redigering!$C$79</f>
        <v>0</v>
      </c>
      <c r="CE4" s="204">
        <f>Redigering!$C$80</f>
        <v>0</v>
      </c>
      <c r="CF4" s="204">
        <f>Redigering!$C$81</f>
        <v>0</v>
      </c>
      <c r="CG4" s="204">
        <f>Redigering!$C$82</f>
        <v>0</v>
      </c>
      <c r="CH4" s="204">
        <f>Redigering!$C$83</f>
        <v>0</v>
      </c>
      <c r="CI4" s="204">
        <f>Redigering!$C$84</f>
        <v>0</v>
      </c>
      <c r="CJ4" s="287">
        <f>Redigering!$C$85</f>
        <v>0</v>
      </c>
      <c r="CK4" s="306" t="s">
        <v>165</v>
      </c>
      <c r="CL4" s="309" t="s">
        <v>3</v>
      </c>
      <c r="CM4" s="309"/>
      <c r="CN4" s="303" t="s">
        <v>166</v>
      </c>
      <c r="CO4" s="302"/>
      <c r="CP4" s="251"/>
      <c r="CQ4" s="252"/>
      <c r="CR4" s="251"/>
      <c r="CS4" s="253"/>
      <c r="CT4" s="251"/>
      <c r="CU4" s="253"/>
      <c r="CV4" s="254" t="s">
        <v>211</v>
      </c>
      <c r="CW4" s="254"/>
      <c r="CX4" s="254">
        <f>kravg_d_ac</f>
        <v>6</v>
      </c>
      <c r="CY4" s="254">
        <f>kravg_c_ac</f>
        <v>12</v>
      </c>
      <c r="CZ4" s="254"/>
      <c r="DA4" s="254"/>
      <c r="DB4" s="253"/>
      <c r="DC4" s="253"/>
    </row>
    <row r="5" spans="1:139" x14ac:dyDescent="0.25">
      <c r="A5" s="285" t="s">
        <v>8</v>
      </c>
      <c r="B5" s="285"/>
      <c r="C5" s="285"/>
      <c r="D5" s="285"/>
      <c r="E5" s="205" t="str">
        <f>Redigering!$G$2</f>
        <v>R23</v>
      </c>
      <c r="F5" s="205" t="str">
        <f>Redigering!$G$3</f>
        <v>R23</v>
      </c>
      <c r="G5" s="205" t="str">
        <f>Redigering!$G$4</f>
        <v>R23</v>
      </c>
      <c r="H5" s="205" t="str">
        <f>Redigering!$G$5</f>
        <v>R23</v>
      </c>
      <c r="I5" s="205" t="str">
        <f>Redigering!$G$6</f>
        <v>R23</v>
      </c>
      <c r="J5" s="205" t="str">
        <f>Redigering!$G$7</f>
        <v>R23</v>
      </c>
      <c r="K5" s="205" t="str">
        <f>Redigering!$G$8</f>
        <v>R23</v>
      </c>
      <c r="L5" s="205" t="str">
        <f>Redigering!$G$9</f>
        <v>R23</v>
      </c>
      <c r="M5" s="205" t="str">
        <f>Redigering!$G$10</f>
        <v>R23</v>
      </c>
      <c r="N5" s="205" t="str">
        <f>Redigering!$G$11</f>
        <v>V22</v>
      </c>
      <c r="O5" s="205" t="str">
        <f>Redigering!$G$12</f>
        <v>V25</v>
      </c>
      <c r="P5" s="205" t="str">
        <f>Redigering!$G$13</f>
        <v>U23</v>
      </c>
      <c r="Q5" s="205" t="str">
        <f>Redigering!$G$14</f>
        <v>V22</v>
      </c>
      <c r="R5" s="205" t="str">
        <f>Redigering!$G$15</f>
        <v>V22</v>
      </c>
      <c r="S5" s="205" t="str">
        <f>Redigering!$G$16</f>
        <v>R23</v>
      </c>
      <c r="T5" s="205" t="str">
        <f>Redigering!$G$17</f>
        <v>R23</v>
      </c>
      <c r="U5" s="205" t="str">
        <f>Redigering!$G$18</f>
        <v>U23</v>
      </c>
      <c r="V5" s="205" t="str">
        <f>Redigering!$G$19</f>
        <v>U22</v>
      </c>
      <c r="W5" s="205" t="str">
        <f>Redigering!$G$20</f>
        <v>U22</v>
      </c>
      <c r="X5" s="205" t="str">
        <f>Redigering!$G$21</f>
        <v>U22</v>
      </c>
      <c r="Y5" s="205" t="str">
        <f>Redigering!$G$22</f>
        <v>V25</v>
      </c>
      <c r="Z5" s="205" t="str">
        <f>Redigering!$G$23</f>
        <v>R22</v>
      </c>
      <c r="AA5" s="205" t="str">
        <f>Redigering!$G$24</f>
        <v>R22</v>
      </c>
      <c r="AB5" s="205" t="str">
        <f>Redigering!$G$25</f>
        <v>R22</v>
      </c>
      <c r="AC5" s="205" t="str">
        <f>Redigering!$G$26</f>
        <v>R22</v>
      </c>
      <c r="AD5" s="205" t="str">
        <f>Redigering!$G$27</f>
        <v>R21</v>
      </c>
      <c r="AE5" s="205" t="str">
        <f>Redigering!$G$28</f>
        <v>R21</v>
      </c>
      <c r="AF5" s="205" t="str">
        <f>Redigering!$G$29</f>
        <v>R21</v>
      </c>
      <c r="AG5" s="205" t="str">
        <f>Redigering!$G$30</f>
        <v>V27</v>
      </c>
      <c r="AH5" s="205" t="str">
        <f>Redigering!$G$31</f>
        <v>V27</v>
      </c>
      <c r="AI5" s="205" t="str">
        <f>Redigering!$G$32</f>
        <v>V26</v>
      </c>
      <c r="AJ5" s="205" t="str">
        <f>Redigering!$G$33</f>
        <v>V26</v>
      </c>
      <c r="AK5" s="205" t="str">
        <f>Redigering!$G$34</f>
        <v>V26</v>
      </c>
      <c r="AL5" s="205" t="str">
        <f>Redigering!$G$35</f>
        <v>V22</v>
      </c>
      <c r="AM5" s="205" t="str">
        <f>Redigering!$G$36</f>
        <v>V22</v>
      </c>
      <c r="AN5" s="205" t="str">
        <f>Redigering!$G$37</f>
        <v>V22</v>
      </c>
      <c r="AO5" s="205" t="str">
        <f>Redigering!$G$38</f>
        <v>V22</v>
      </c>
      <c r="AP5" s="205" t="str">
        <f>Redigering!$G$39</f>
        <v>V22</v>
      </c>
      <c r="AQ5" s="205" t="str">
        <f>Redigering!$G$40</f>
        <v>V22</v>
      </c>
      <c r="AR5" s="205" t="str">
        <f>Redigering!$G$41</f>
        <v>V22</v>
      </c>
      <c r="AS5" s="205" t="str">
        <f>Redigering!$G$42</f>
        <v>V22</v>
      </c>
      <c r="AT5" s="205" t="str">
        <f>Redigering!$G$43</f>
        <v>V25</v>
      </c>
      <c r="AU5" s="205" t="str">
        <f>Redigering!$G$44</f>
        <v>V25</v>
      </c>
      <c r="AV5" s="205" t="str">
        <f>Redigering!$G$45</f>
        <v>V25</v>
      </c>
      <c r="AW5" s="205" t="str">
        <f>Redigering!$G$46</f>
        <v>V25</v>
      </c>
      <c r="AX5" s="205" t="str">
        <f>Redigering!$G$47</f>
        <v>V25</v>
      </c>
      <c r="AY5" s="205" t="str">
        <f>Redigering!$G$48</f>
        <v>V25</v>
      </c>
      <c r="AZ5" s="205" t="str">
        <f>Redigering!$G$49</f>
        <v>V25</v>
      </c>
      <c r="BA5" s="205" t="str">
        <f>Redigering!$G$50</f>
        <v>V21</v>
      </c>
      <c r="BB5" s="205" t="str">
        <f>Redigering!$G$51</f>
        <v>V21</v>
      </c>
      <c r="BC5" s="205" t="str">
        <f>Redigering!$G$52</f>
        <v>V21</v>
      </c>
      <c r="BD5" s="205" t="str">
        <f>Redigering!$G$53</f>
        <v>V21</v>
      </c>
      <c r="BE5" s="205" t="str">
        <f>Redigering!$G$54</f>
        <v>V21</v>
      </c>
      <c r="BF5" s="205" t="str">
        <f>Redigering!$G$55</f>
        <v>V21</v>
      </c>
      <c r="BG5" s="205" t="str">
        <f>Redigering!$G$56</f>
        <v>V23</v>
      </c>
      <c r="BH5" s="205" t="str">
        <f>Redigering!$G$57</f>
        <v>V23</v>
      </c>
      <c r="BI5" s="205" t="str">
        <f>Redigering!$G$58</f>
        <v>V23</v>
      </c>
      <c r="BJ5" s="205" t="str">
        <f>Redigering!$G$59</f>
        <v>U24</v>
      </c>
      <c r="BK5" s="205" t="str">
        <f>Redigering!$G$60</f>
        <v>U24</v>
      </c>
      <c r="BL5" s="205" t="str">
        <f>Redigering!$G$61</f>
        <v>U24</v>
      </c>
      <c r="BM5" s="205">
        <f>Redigering!$G$62</f>
        <v>0</v>
      </c>
      <c r="BN5" s="204">
        <f>Redigering!$G$63</f>
        <v>0</v>
      </c>
      <c r="BO5" s="204">
        <f>Redigering!$G$64</f>
        <v>0</v>
      </c>
      <c r="BP5" s="204">
        <f>Redigering!$G$65</f>
        <v>0</v>
      </c>
      <c r="BQ5" s="204">
        <f>Redigering!$G$66</f>
        <v>0</v>
      </c>
      <c r="BR5" s="204">
        <f>Redigering!$G$67</f>
        <v>0</v>
      </c>
      <c r="BS5" s="204">
        <f>Redigering!$G$68</f>
        <v>0</v>
      </c>
      <c r="BT5" s="204">
        <f>Redigering!$G$69</f>
        <v>0</v>
      </c>
      <c r="BU5" s="204">
        <f>Redigering!$G$70</f>
        <v>0</v>
      </c>
      <c r="BV5" s="204">
        <f>Redigering!$G$71</f>
        <v>0</v>
      </c>
      <c r="BW5" s="204">
        <f>Redigering!$G$72</f>
        <v>0</v>
      </c>
      <c r="BX5" s="204">
        <f>Redigering!$G$73</f>
        <v>0</v>
      </c>
      <c r="BY5" s="204">
        <f>Redigering!$G$74</f>
        <v>0</v>
      </c>
      <c r="BZ5" s="204">
        <f>Redigering!$G$75</f>
        <v>0</v>
      </c>
      <c r="CA5" s="204">
        <f>Redigering!$G$76</f>
        <v>0</v>
      </c>
      <c r="CB5" s="204">
        <f>Redigering!$G$77</f>
        <v>0</v>
      </c>
      <c r="CC5" s="204">
        <f>Redigering!$G$78</f>
        <v>0</v>
      </c>
      <c r="CD5" s="204">
        <f>Redigering!$G$79</f>
        <v>0</v>
      </c>
      <c r="CE5" s="204">
        <f>Redigering!$G$80</f>
        <v>0</v>
      </c>
      <c r="CF5" s="204">
        <f>Redigering!$G$81</f>
        <v>0</v>
      </c>
      <c r="CG5" s="204">
        <f>Redigering!$G$82</f>
        <v>0</v>
      </c>
      <c r="CH5" s="204">
        <f>Redigering!$G$83</f>
        <v>0</v>
      </c>
      <c r="CI5" s="204">
        <f>Redigering!$G$84</f>
        <v>0</v>
      </c>
      <c r="CJ5" s="287">
        <f>Redigering!$G$85</f>
        <v>0</v>
      </c>
      <c r="CK5" s="307"/>
      <c r="CL5" s="310"/>
      <c r="CM5" s="310"/>
      <c r="CN5" s="304"/>
      <c r="CO5" s="302"/>
      <c r="CP5" s="255"/>
      <c r="CQ5" s="256"/>
      <c r="CR5" s="255"/>
      <c r="CS5" s="257"/>
      <c r="CT5" s="255"/>
      <c r="CU5" s="257"/>
      <c r="CV5" s="258" t="s">
        <v>76</v>
      </c>
      <c r="CW5" s="254"/>
      <c r="CX5" s="254"/>
      <c r="CY5" s="254"/>
      <c r="CZ5" s="254">
        <f>kravg_b_A</f>
        <v>4</v>
      </c>
      <c r="DA5" s="254">
        <f>kravg_a_A</f>
        <v>8</v>
      </c>
      <c r="DB5" s="257"/>
      <c r="DC5" s="257"/>
    </row>
    <row r="6" spans="1:139" x14ac:dyDescent="0.25">
      <c r="A6" s="285"/>
      <c r="B6" s="285"/>
      <c r="C6" s="285"/>
      <c r="D6" s="285"/>
      <c r="E6" s="204" t="str">
        <f>Redigering!$H$2</f>
        <v/>
      </c>
      <c r="F6" s="204" t="str">
        <f>Redigering!$H$3</f>
        <v/>
      </c>
      <c r="G6" s="204" t="str">
        <f>Redigering!$H$4</f>
        <v>M23</v>
      </c>
      <c r="H6" s="204" t="str">
        <f>Redigering!$H$5</f>
        <v>M23</v>
      </c>
      <c r="I6" s="204" t="str">
        <f>Redigering!$H$6</f>
        <v>M23</v>
      </c>
      <c r="J6" s="204" t="str">
        <f>Redigering!$H$7</f>
        <v>M26</v>
      </c>
      <c r="K6" s="204" t="str">
        <f>Redigering!$H$8</f>
        <v>M26</v>
      </c>
      <c r="L6" s="204" t="str">
        <f>Redigering!$H$9</f>
        <v/>
      </c>
      <c r="M6" s="204" t="str">
        <f>Redigering!$H$10</f>
        <v/>
      </c>
      <c r="N6" s="204" t="str">
        <f>Redigering!$H$11</f>
        <v/>
      </c>
      <c r="O6" s="204" t="str">
        <f>Redigering!$H$12</f>
        <v/>
      </c>
      <c r="P6" s="204" t="str">
        <f>Redigering!$H$13</f>
        <v/>
      </c>
      <c r="Q6" s="204" t="str">
        <f>Redigering!$H$14</f>
        <v/>
      </c>
      <c r="R6" s="204" t="str">
        <f>Redigering!$H$15</f>
        <v/>
      </c>
      <c r="S6" s="205" t="str">
        <f>Redigering!$H$16</f>
        <v/>
      </c>
      <c r="T6" s="205" t="str">
        <f>Redigering!$H$17</f>
        <v/>
      </c>
      <c r="U6" s="204" t="str">
        <f>Redigering!$H$18</f>
        <v/>
      </c>
      <c r="V6" s="204" t="str">
        <f>Redigering!$H$19</f>
        <v/>
      </c>
      <c r="W6" s="204" t="str">
        <f>Redigering!$H$20</f>
        <v/>
      </c>
      <c r="X6" s="204" t="str">
        <f>Redigering!$H$21</f>
        <v/>
      </c>
      <c r="Y6" s="204" t="str">
        <f>Redigering!$H$22</f>
        <v/>
      </c>
      <c r="Z6" s="204" t="str">
        <f>Redigering!$H$23</f>
        <v/>
      </c>
      <c r="AA6" s="204" t="str">
        <f>Redigering!$H$24</f>
        <v/>
      </c>
      <c r="AB6" s="204" t="str">
        <f>Redigering!$H$25</f>
        <v/>
      </c>
      <c r="AC6" s="204" t="str">
        <f>Redigering!$H$26</f>
        <v/>
      </c>
      <c r="AD6" s="204" t="str">
        <f>Redigering!$H$27</f>
        <v/>
      </c>
      <c r="AE6" s="204" t="str">
        <f>Redigering!$H$28</f>
        <v/>
      </c>
      <c r="AF6" s="204" t="str">
        <f>Redigering!$H$29</f>
        <v/>
      </c>
      <c r="AG6" s="204" t="str">
        <f>Redigering!$H$30</f>
        <v/>
      </c>
      <c r="AH6" s="204" t="str">
        <f>Redigering!$H$31</f>
        <v/>
      </c>
      <c r="AI6" s="205" t="str">
        <f>Redigering!$H$32</f>
        <v/>
      </c>
      <c r="AJ6" s="205" t="str">
        <f>Redigering!$H$33</f>
        <v/>
      </c>
      <c r="AK6" s="204" t="str">
        <f>Redigering!$H$34</f>
        <v/>
      </c>
      <c r="AL6" s="204" t="str">
        <f>Redigering!$H$35</f>
        <v/>
      </c>
      <c r="AM6" s="204" t="str">
        <f>Redigering!$H$36</f>
        <v/>
      </c>
      <c r="AN6" s="204" t="str">
        <f>Redigering!$H$37</f>
        <v>M25</v>
      </c>
      <c r="AO6" s="204" t="str">
        <f>Redigering!$H$38</f>
        <v>M25</v>
      </c>
      <c r="AP6" s="204" t="str">
        <f>Redigering!$H$39</f>
        <v>M25</v>
      </c>
      <c r="AQ6" s="204" t="str">
        <f>Redigering!$H$40</f>
        <v>M25</v>
      </c>
      <c r="AR6" s="204" t="str">
        <f>Redigering!$H$41</f>
        <v/>
      </c>
      <c r="AS6" s="204" t="str">
        <f>Redigering!$H$42</f>
        <v/>
      </c>
      <c r="AT6" s="204" t="str">
        <f>Redigering!$H$43</f>
        <v/>
      </c>
      <c r="AU6" s="204" t="str">
        <f>Redigering!$H$44</f>
        <v/>
      </c>
      <c r="AV6" s="204" t="str">
        <f>Redigering!$H$45</f>
        <v/>
      </c>
      <c r="AW6" s="204" t="str">
        <f>Redigering!$H$46</f>
        <v/>
      </c>
      <c r="AX6" s="204" t="str">
        <f>Redigering!$H$47</f>
        <v/>
      </c>
      <c r="AY6" s="204" t="str">
        <f>Redigering!$H$48</f>
        <v/>
      </c>
      <c r="AZ6" s="204" t="str">
        <f>Redigering!$H$49</f>
        <v/>
      </c>
      <c r="BA6" s="204" t="str">
        <f>Redigering!$H$50</f>
        <v/>
      </c>
      <c r="BB6" s="204" t="str">
        <f>Redigering!$H$51</f>
        <v/>
      </c>
      <c r="BC6" s="204" t="str">
        <f>Redigering!$H$52</f>
        <v/>
      </c>
      <c r="BD6" s="204" t="str">
        <f>Redigering!$H$53</f>
        <v/>
      </c>
      <c r="BE6" s="204" t="str">
        <f>Redigering!$H$54</f>
        <v/>
      </c>
      <c r="BF6" s="204" t="str">
        <f>Redigering!$H$55</f>
        <v/>
      </c>
      <c r="BG6" s="204" t="str">
        <f>Redigering!$H$56</f>
        <v/>
      </c>
      <c r="BH6" s="204" t="str">
        <f>Redigering!$H$57</f>
        <v/>
      </c>
      <c r="BI6" s="204" t="str">
        <f>Redigering!$H$58</f>
        <v/>
      </c>
      <c r="BJ6" s="204" t="str">
        <f>Redigering!$H$59</f>
        <v/>
      </c>
      <c r="BK6" s="204" t="str">
        <f>Redigering!$H$60</f>
        <v/>
      </c>
      <c r="BL6" s="204" t="str">
        <f>Redigering!$H$61</f>
        <v/>
      </c>
      <c r="BM6" s="205">
        <f>Redigering!$H$62</f>
        <v>0</v>
      </c>
      <c r="BN6" s="205">
        <f>Redigering!$H$63</f>
        <v>0</v>
      </c>
      <c r="BO6" s="205">
        <f>Redigering!$H$64</f>
        <v>0</v>
      </c>
      <c r="BP6" s="205">
        <f>Redigering!$H$65</f>
        <v>0</v>
      </c>
      <c r="BQ6" s="180">
        <f>Redigering!$H$66</f>
        <v>0</v>
      </c>
      <c r="BR6" s="180">
        <f>Redigering!$H$67</f>
        <v>0</v>
      </c>
      <c r="BS6" s="180">
        <f>Redigering!$H$68</f>
        <v>0</v>
      </c>
      <c r="BT6" s="180">
        <f>Redigering!$H$69</f>
        <v>0</v>
      </c>
      <c r="BU6" s="180">
        <f>Redigering!$H$70</f>
        <v>0</v>
      </c>
      <c r="BV6" s="180">
        <f>Redigering!$H$71</f>
        <v>0</v>
      </c>
      <c r="BW6" s="180">
        <f>Redigering!$H$72</f>
        <v>0</v>
      </c>
      <c r="BX6" s="180">
        <f>Redigering!$H$73</f>
        <v>0</v>
      </c>
      <c r="BY6" s="180">
        <f>Redigering!$H$74</f>
        <v>0</v>
      </c>
      <c r="BZ6" s="180">
        <f>Redigering!$H$75</f>
        <v>0</v>
      </c>
      <c r="CA6" s="180">
        <f>Redigering!$H$76</f>
        <v>0</v>
      </c>
      <c r="CB6" s="180">
        <f>Redigering!$H$77</f>
        <v>0</v>
      </c>
      <c r="CC6" s="180">
        <f>Redigering!$H$78</f>
        <v>0</v>
      </c>
      <c r="CD6" s="180">
        <f>Redigering!$H$79</f>
        <v>0</v>
      </c>
      <c r="CE6" s="180">
        <f>Redigering!$H$80</f>
        <v>0</v>
      </c>
      <c r="CF6" s="180">
        <f>Redigering!$H$81</f>
        <v>0</v>
      </c>
      <c r="CG6" s="180">
        <f>Redigering!$H$82</f>
        <v>0</v>
      </c>
      <c r="CH6" s="180">
        <f>Redigering!$H$83</f>
        <v>0</v>
      </c>
      <c r="CI6" s="180">
        <f>Redigering!$H$84</f>
        <v>0</v>
      </c>
      <c r="CJ6" s="202">
        <f>Redigering!$H$85</f>
        <v>0</v>
      </c>
      <c r="CK6" s="307"/>
      <c r="CL6" s="310"/>
      <c r="CM6" s="310"/>
      <c r="CN6" s="304"/>
      <c r="CO6" s="302"/>
      <c r="CP6" s="255"/>
      <c r="CQ6" s="256"/>
      <c r="CR6" s="255"/>
      <c r="CS6" s="257"/>
      <c r="CT6" s="255"/>
      <c r="CU6" s="257"/>
      <c r="CV6" s="258"/>
      <c r="CW6" s="254"/>
      <c r="CX6" s="254"/>
      <c r="CY6" s="254"/>
      <c r="CZ6" s="254"/>
      <c r="DA6" s="254"/>
      <c r="DB6" s="257"/>
      <c r="DC6" s="257"/>
    </row>
    <row r="7" spans="1:139" x14ac:dyDescent="0.25">
      <c r="A7" s="285" t="s">
        <v>7</v>
      </c>
      <c r="B7" s="285"/>
      <c r="C7" s="285"/>
      <c r="D7" s="285"/>
      <c r="E7" s="205">
        <f>Redigering!$F$2</f>
        <v>1</v>
      </c>
      <c r="F7" s="205">
        <f>Redigering!$F$3</f>
        <v>1</v>
      </c>
      <c r="G7" s="205">
        <f>Redigering!$F$4</f>
        <v>1</v>
      </c>
      <c r="H7" s="205">
        <f>Redigering!$F$5</f>
        <v>1</v>
      </c>
      <c r="I7" s="205">
        <f>Redigering!$F$6</f>
        <v>1</v>
      </c>
      <c r="J7" s="205">
        <f>Redigering!$F$7</f>
        <v>1</v>
      </c>
      <c r="K7" s="205">
        <f>Redigering!$F$8</f>
        <v>1</v>
      </c>
      <c r="L7" s="205">
        <f>Redigering!$F$9</f>
        <v>1</v>
      </c>
      <c r="M7" s="205">
        <f>Redigering!$F$10</f>
        <v>1</v>
      </c>
      <c r="N7" s="205">
        <f>Redigering!$F$11</f>
        <v>1</v>
      </c>
      <c r="O7" s="205">
        <f>Redigering!$F$12</f>
        <v>1</v>
      </c>
      <c r="P7" s="205">
        <f>Redigering!$F$13</f>
        <v>1</v>
      </c>
      <c r="Q7" s="205">
        <f>Redigering!$F$14</f>
        <v>1</v>
      </c>
      <c r="R7" s="205">
        <f>Redigering!$F$15</f>
        <v>1</v>
      </c>
      <c r="S7" s="205">
        <f>Redigering!$F$16</f>
        <v>1</v>
      </c>
      <c r="T7" s="205">
        <f>Redigering!$F$17</f>
        <v>1</v>
      </c>
      <c r="U7" s="205">
        <f>Redigering!$F$18</f>
        <v>1</v>
      </c>
      <c r="V7" s="205">
        <f>Redigering!$F$19</f>
        <v>1</v>
      </c>
      <c r="W7" s="205">
        <f>Redigering!$F$20</f>
        <v>1</v>
      </c>
      <c r="X7" s="205">
        <f>Redigering!$F$21</f>
        <v>1</v>
      </c>
      <c r="Y7" s="205">
        <f>Redigering!$F$22</f>
        <v>1</v>
      </c>
      <c r="Z7" s="205">
        <f>Redigering!$F$23</f>
        <v>1</v>
      </c>
      <c r="AA7" s="205">
        <f>Redigering!$F$24</f>
        <v>1</v>
      </c>
      <c r="AB7" s="205">
        <f>Redigering!$F$25</f>
        <v>1</v>
      </c>
      <c r="AC7" s="205">
        <f>Redigering!$F$26</f>
        <v>1</v>
      </c>
      <c r="AD7" s="205">
        <f>Redigering!$F$27</f>
        <v>1</v>
      </c>
      <c r="AE7" s="205">
        <f>Redigering!$F$28</f>
        <v>1</v>
      </c>
      <c r="AF7" s="205">
        <f>Redigering!$F$29</f>
        <v>1</v>
      </c>
      <c r="AG7" s="205">
        <f>Redigering!$F$30</f>
        <v>1</v>
      </c>
      <c r="AH7" s="205">
        <f>Redigering!$F$31</f>
        <v>1</v>
      </c>
      <c r="AI7" s="205">
        <f>Redigering!$F$32</f>
        <v>1</v>
      </c>
      <c r="AJ7" s="205">
        <f>Redigering!$F$33</f>
        <v>1</v>
      </c>
      <c r="AK7" s="205">
        <f>Redigering!$F$34</f>
        <v>1</v>
      </c>
      <c r="AL7" s="205">
        <f>Redigering!$F$35</f>
        <v>1</v>
      </c>
      <c r="AM7" s="205">
        <f>Redigering!$F$36</f>
        <v>1</v>
      </c>
      <c r="AN7" s="205">
        <f>Redigering!$F$37</f>
        <v>1</v>
      </c>
      <c r="AO7" s="205">
        <f>Redigering!$F$38</f>
        <v>1</v>
      </c>
      <c r="AP7" s="205">
        <f>Redigering!$F$39</f>
        <v>1</v>
      </c>
      <c r="AQ7" s="205">
        <f>Redigering!$F$40</f>
        <v>1</v>
      </c>
      <c r="AR7" s="205">
        <f>Redigering!$F$41</f>
        <v>1</v>
      </c>
      <c r="AS7" s="205">
        <f>Redigering!$F$42</f>
        <v>1</v>
      </c>
      <c r="AT7" s="205">
        <f>Redigering!$F$43</f>
        <v>1</v>
      </c>
      <c r="AU7" s="205">
        <f>Redigering!$F$44</f>
        <v>1</v>
      </c>
      <c r="AV7" s="205">
        <f>Redigering!$F$45</f>
        <v>1</v>
      </c>
      <c r="AW7" s="205">
        <f>Redigering!$F$46</f>
        <v>1</v>
      </c>
      <c r="AX7" s="205">
        <f>Redigering!$F$47</f>
        <v>1</v>
      </c>
      <c r="AY7" s="205">
        <f>Redigering!$F$48</f>
        <v>1</v>
      </c>
      <c r="AZ7" s="205">
        <f>Redigering!$F$49</f>
        <v>1</v>
      </c>
      <c r="BA7" s="205">
        <f>Redigering!$F$50</f>
        <v>1</v>
      </c>
      <c r="BB7" s="205">
        <f>Redigering!$F$51</f>
        <v>1</v>
      </c>
      <c r="BC7" s="205">
        <f>Redigering!$F$52</f>
        <v>1</v>
      </c>
      <c r="BD7" s="205">
        <f>Redigering!$F$53</f>
        <v>1</v>
      </c>
      <c r="BE7" s="205">
        <f>Redigering!$F$54</f>
        <v>1</v>
      </c>
      <c r="BF7" s="205">
        <f>Redigering!$F$55</f>
        <v>1</v>
      </c>
      <c r="BG7" s="205">
        <f>Redigering!$F$56</f>
        <v>1</v>
      </c>
      <c r="BH7" s="205">
        <f>Redigering!$F$57</f>
        <v>1</v>
      </c>
      <c r="BI7" s="205">
        <f>Redigering!$F$58</f>
        <v>1</v>
      </c>
      <c r="BJ7" s="205">
        <f>Redigering!$F$59</f>
        <v>1</v>
      </c>
      <c r="BK7" s="205">
        <f>Redigering!$F$60</f>
        <v>1</v>
      </c>
      <c r="BL7" s="205">
        <f>Redigering!$F$61</f>
        <v>1</v>
      </c>
      <c r="BM7" s="205">
        <f>Redigering!$F$62</f>
        <v>0</v>
      </c>
      <c r="BN7" s="205">
        <f>Redigering!$F$63</f>
        <v>0</v>
      </c>
      <c r="BO7" s="205">
        <f>Redigering!$F$64</f>
        <v>0</v>
      </c>
      <c r="BP7" s="205">
        <f>Redigering!$F$65</f>
        <v>0</v>
      </c>
      <c r="BQ7" s="205">
        <f>Redigering!$F$66</f>
        <v>0</v>
      </c>
      <c r="BR7" s="205">
        <f>Redigering!$F$67</f>
        <v>0</v>
      </c>
      <c r="BS7" s="205">
        <f>Redigering!$F$68</f>
        <v>0</v>
      </c>
      <c r="BT7" s="205">
        <f>Redigering!$F$69</f>
        <v>0</v>
      </c>
      <c r="BU7" s="205">
        <f>Redigering!$F$70</f>
        <v>0</v>
      </c>
      <c r="BV7" s="205">
        <f>Redigering!$F$71</f>
        <v>0</v>
      </c>
      <c r="BW7" s="205">
        <f>Redigering!$F$72</f>
        <v>0</v>
      </c>
      <c r="BX7" s="205">
        <f>Redigering!$F$73</f>
        <v>0</v>
      </c>
      <c r="BY7" s="205">
        <f>Redigering!$F$74</f>
        <v>0</v>
      </c>
      <c r="BZ7" s="205">
        <f>Redigering!$F$75</f>
        <v>0</v>
      </c>
      <c r="CA7" s="205">
        <f>Redigering!$F$76</f>
        <v>0</v>
      </c>
      <c r="CB7" s="205">
        <f>Redigering!$F$77</f>
        <v>0</v>
      </c>
      <c r="CC7" s="205">
        <f>Redigering!$F$78</f>
        <v>0</v>
      </c>
      <c r="CD7" s="205">
        <f>Redigering!$F$79</f>
        <v>0</v>
      </c>
      <c r="CE7" s="205">
        <f>Redigering!$F$80</f>
        <v>0</v>
      </c>
      <c r="CF7" s="205">
        <f>Redigering!$F$81</f>
        <v>0</v>
      </c>
      <c r="CG7" s="205">
        <f>Redigering!$F$82</f>
        <v>0</v>
      </c>
      <c r="CH7" s="205">
        <f>Redigering!$F$83</f>
        <v>0</v>
      </c>
      <c r="CI7" s="205">
        <f>Redigering!$F$84</f>
        <v>0</v>
      </c>
      <c r="CJ7" s="202">
        <f>Redigering!$F$85</f>
        <v>0</v>
      </c>
      <c r="CK7" s="307"/>
      <c r="CL7" s="310"/>
      <c r="CM7" s="310"/>
      <c r="CN7" s="304"/>
      <c r="CO7" s="302"/>
      <c r="CP7" s="255"/>
      <c r="CQ7" s="256"/>
      <c r="CR7" s="255"/>
      <c r="CS7" s="257"/>
      <c r="CT7" s="255"/>
      <c r="CU7" s="257"/>
      <c r="CV7" s="258" t="s">
        <v>101</v>
      </c>
      <c r="CW7" s="254">
        <f>kravg_exp_e</f>
        <v>2</v>
      </c>
      <c r="CX7" s="254">
        <v>2</v>
      </c>
      <c r="CY7" s="254">
        <v>2</v>
      </c>
      <c r="CZ7" s="254">
        <v>2</v>
      </c>
      <c r="DA7" s="254">
        <v>2</v>
      </c>
      <c r="DB7" s="257"/>
      <c r="DC7" s="257"/>
    </row>
    <row r="8" spans="1:139" hidden="1" x14ac:dyDescent="0.25">
      <c r="A8" s="285" t="s">
        <v>0</v>
      </c>
      <c r="B8" s="285"/>
      <c r="C8" s="285"/>
      <c r="D8" s="285"/>
      <c r="E8" s="205">
        <f>Redigering!$I$2</f>
        <v>2</v>
      </c>
      <c r="F8" s="205">
        <f>Redigering!$I$3</f>
        <v>2</v>
      </c>
      <c r="G8" s="205">
        <f>Redigering!$I$4</f>
        <v>3</v>
      </c>
      <c r="H8" s="205">
        <f>Redigering!$I$5</f>
        <v>3</v>
      </c>
      <c r="I8" s="205">
        <f>Redigering!$I$6</f>
        <v>3</v>
      </c>
      <c r="J8" s="205">
        <f>Redigering!$I$7</f>
        <v>3</v>
      </c>
      <c r="K8" s="205">
        <f>Redigering!$I$8</f>
        <v>3</v>
      </c>
      <c r="L8" s="205">
        <f>Redigering!$I$9</f>
        <v>5</v>
      </c>
      <c r="M8" s="205">
        <f>Redigering!$I$10</f>
        <v>5</v>
      </c>
      <c r="N8" s="205">
        <f>Redigering!$I$11</f>
        <v>1</v>
      </c>
      <c r="O8" s="205">
        <f>Redigering!$I$12</f>
        <v>1</v>
      </c>
      <c r="P8" s="205">
        <f>Redigering!$I$13</f>
        <v>1</v>
      </c>
      <c r="Q8" s="205">
        <f>Redigering!$I$14</f>
        <v>1</v>
      </c>
      <c r="R8" s="205">
        <f>Redigering!$I$15</f>
        <v>2</v>
      </c>
      <c r="S8" s="205">
        <f>Redigering!$I$16</f>
        <v>1</v>
      </c>
      <c r="T8" s="205">
        <f>Redigering!$I$17</f>
        <v>2</v>
      </c>
      <c r="U8" s="205">
        <f>Redigering!$I$18</f>
        <v>1</v>
      </c>
      <c r="V8" s="205">
        <f>Redigering!$I$19</f>
        <v>1</v>
      </c>
      <c r="W8" s="205">
        <f>Redigering!$I$20</f>
        <v>2</v>
      </c>
      <c r="X8" s="205">
        <f>Redigering!$I$21</f>
        <v>2</v>
      </c>
      <c r="Y8" s="205">
        <f>Redigering!$I$22</f>
        <v>1</v>
      </c>
      <c r="Z8" s="205">
        <f>Redigering!$I$23</f>
        <v>1</v>
      </c>
      <c r="AA8" s="205">
        <f>Redigering!$I$24</f>
        <v>2</v>
      </c>
      <c r="AB8" s="205">
        <f>Redigering!$I$25</f>
        <v>2</v>
      </c>
      <c r="AC8" s="205">
        <f>Redigering!$I$26</f>
        <v>2</v>
      </c>
      <c r="AD8" s="205">
        <f>Redigering!$I$27</f>
        <v>1</v>
      </c>
      <c r="AE8" s="205">
        <f>Redigering!$I$28</f>
        <v>2</v>
      </c>
      <c r="AF8" s="205">
        <f>Redigering!$I$29</f>
        <v>2</v>
      </c>
      <c r="AG8" s="205">
        <f>Redigering!$I$30</f>
        <v>2</v>
      </c>
      <c r="AH8" s="205">
        <f>Redigering!$I$31</f>
        <v>2</v>
      </c>
      <c r="AI8" s="205">
        <f>Redigering!$I$32</f>
        <v>1</v>
      </c>
      <c r="AJ8" s="205">
        <f>Redigering!$I$33</f>
        <v>2</v>
      </c>
      <c r="AK8" s="205">
        <f>Redigering!$I$34</f>
        <v>1</v>
      </c>
      <c r="AL8" s="205">
        <f>Redigering!$I$35</f>
        <v>1</v>
      </c>
      <c r="AM8" s="205">
        <f>Redigering!$I$36</f>
        <v>1</v>
      </c>
      <c r="AN8" s="205">
        <f>Redigering!$I$37</f>
        <v>3</v>
      </c>
      <c r="AO8" s="205">
        <f>Redigering!$I$38</f>
        <v>3</v>
      </c>
      <c r="AP8" s="205">
        <f>Redigering!$I$39</f>
        <v>3</v>
      </c>
      <c r="AQ8" s="205">
        <f>Redigering!$I$40</f>
        <v>3</v>
      </c>
      <c r="AR8" s="205">
        <f>Redigering!$I$41</f>
        <v>5</v>
      </c>
      <c r="AS8" s="205">
        <f>Redigering!$I$42</f>
        <v>5</v>
      </c>
      <c r="AT8" s="205">
        <f>Redigering!$I$43</f>
        <v>1</v>
      </c>
      <c r="AU8" s="205">
        <f>Redigering!$I$44</f>
        <v>2</v>
      </c>
      <c r="AV8" s="205">
        <f>Redigering!$I$45</f>
        <v>2</v>
      </c>
      <c r="AW8" s="205">
        <f>Redigering!$I$46</f>
        <v>1</v>
      </c>
      <c r="AX8" s="205">
        <f>Redigering!$I$47</f>
        <v>2</v>
      </c>
      <c r="AY8" s="205">
        <f>Redigering!$I$48</f>
        <v>2</v>
      </c>
      <c r="AZ8" s="205">
        <f>Redigering!$I$49</f>
        <v>4</v>
      </c>
      <c r="BA8" s="205">
        <f>Redigering!$I$50</f>
        <v>2</v>
      </c>
      <c r="BB8" s="205">
        <f>Redigering!$I$51</f>
        <v>2</v>
      </c>
      <c r="BC8" s="205">
        <f>Redigering!$I$52</f>
        <v>2</v>
      </c>
      <c r="BD8" s="205">
        <f>Redigering!$I$53</f>
        <v>1</v>
      </c>
      <c r="BE8" s="205">
        <f>Redigering!$I$54</f>
        <v>2</v>
      </c>
      <c r="BF8" s="205">
        <f>Redigering!$I$55</f>
        <v>2</v>
      </c>
      <c r="BG8" s="205">
        <f>Redigering!$I$56</f>
        <v>2</v>
      </c>
      <c r="BH8" s="205">
        <f>Redigering!$I$57</f>
        <v>2</v>
      </c>
      <c r="BI8" s="205">
        <f>Redigering!$I$58</f>
        <v>2</v>
      </c>
      <c r="BJ8" s="205">
        <f>Redigering!$I$59</f>
        <v>1</v>
      </c>
      <c r="BK8" s="205">
        <f>Redigering!$I$60</f>
        <v>2</v>
      </c>
      <c r="BL8" s="205">
        <f>Redigering!$I$61</f>
        <v>2</v>
      </c>
      <c r="BM8" s="205">
        <f>Redigering!$I$62</f>
        <v>0</v>
      </c>
      <c r="BN8" s="205">
        <f>Redigering!$I$63</f>
        <v>0</v>
      </c>
      <c r="BO8" s="205">
        <f>Redigering!$I$64</f>
        <v>0</v>
      </c>
      <c r="BP8" s="205">
        <f>Redigering!$I$65</f>
        <v>0</v>
      </c>
      <c r="BQ8" s="205">
        <f>Redigering!$I$66</f>
        <v>0</v>
      </c>
      <c r="BR8" s="205">
        <f>Redigering!$I$67</f>
        <v>0</v>
      </c>
      <c r="BS8" s="205">
        <f>Redigering!$I$68</f>
        <v>0</v>
      </c>
      <c r="BT8" s="205">
        <f>Redigering!$I$69</f>
        <v>0</v>
      </c>
      <c r="BU8" s="205">
        <f>Redigering!$I$70</f>
        <v>0</v>
      </c>
      <c r="BV8" s="205">
        <f>Redigering!$I$71</f>
        <v>0</v>
      </c>
      <c r="BW8" s="205">
        <f>Redigering!$I$72</f>
        <v>0</v>
      </c>
      <c r="BX8" s="205">
        <f>Redigering!$I$73</f>
        <v>0</v>
      </c>
      <c r="BY8" s="205">
        <f>Redigering!$I$74</f>
        <v>0</v>
      </c>
      <c r="BZ8" s="205">
        <f>Redigering!$I$75</f>
        <v>0</v>
      </c>
      <c r="CA8" s="205">
        <f>Redigering!$I$76</f>
        <v>0</v>
      </c>
      <c r="CB8" s="205">
        <f>Redigering!$I$77</f>
        <v>0</v>
      </c>
      <c r="CC8" s="205">
        <f>Redigering!$I$78</f>
        <v>0</v>
      </c>
      <c r="CD8" s="205">
        <f>Redigering!$I$79</f>
        <v>0</v>
      </c>
      <c r="CE8" s="205">
        <f>Redigering!$I$80</f>
        <v>0</v>
      </c>
      <c r="CF8" s="205">
        <f>Redigering!$I$81</f>
        <v>0</v>
      </c>
      <c r="CG8" s="205">
        <f>Redigering!$I$82</f>
        <v>0</v>
      </c>
      <c r="CH8" s="205">
        <f>Redigering!$I$83</f>
        <v>0</v>
      </c>
      <c r="CI8" s="205">
        <f>Redigering!$I$84</f>
        <v>0</v>
      </c>
      <c r="CJ8" s="202">
        <f>Redigering!$I$85</f>
        <v>0</v>
      </c>
      <c r="CK8" s="307"/>
      <c r="CL8" s="310"/>
      <c r="CM8" s="310"/>
      <c r="CN8" s="304"/>
      <c r="CO8" s="302"/>
      <c r="CP8" s="245"/>
      <c r="CQ8" s="259"/>
      <c r="CR8" s="245"/>
      <c r="CS8" s="260"/>
      <c r="CT8" s="245"/>
      <c r="CU8" s="260"/>
      <c r="CV8" s="261"/>
      <c r="CW8" s="260"/>
      <c r="CX8" s="260"/>
      <c r="CY8" s="260"/>
      <c r="CZ8" s="260"/>
      <c r="DA8" s="260"/>
      <c r="DB8" s="260"/>
      <c r="DC8" s="260"/>
    </row>
    <row r="9" spans="1:139" x14ac:dyDescent="0.25">
      <c r="A9" s="285" t="s">
        <v>2</v>
      </c>
      <c r="B9" s="285"/>
      <c r="C9" s="285"/>
      <c r="D9" s="285"/>
      <c r="E9" s="205" t="str">
        <f>Redigering!$J$2</f>
        <v>E</v>
      </c>
      <c r="F9" s="205" t="str">
        <f>Redigering!$J$3</f>
        <v>C</v>
      </c>
      <c r="G9" s="205" t="str">
        <f>Redigering!$J$4</f>
        <v>E</v>
      </c>
      <c r="H9" s="205" t="str">
        <f>Redigering!$J$5</f>
        <v>E</v>
      </c>
      <c r="I9" s="205" t="str">
        <f>Redigering!$J$6</f>
        <v>C</v>
      </c>
      <c r="J9" s="205" t="str">
        <f>Redigering!$J$7</f>
        <v>A</v>
      </c>
      <c r="K9" s="205" t="str">
        <f>Redigering!$J$8</f>
        <v>A</v>
      </c>
      <c r="L9" s="205" t="str">
        <f>Redigering!$J$9</f>
        <v>C</v>
      </c>
      <c r="M9" s="205" t="str">
        <f>Redigering!$J$10</f>
        <v>A</v>
      </c>
      <c r="N9" s="205" t="str">
        <f>Redigering!$J$11</f>
        <v>E</v>
      </c>
      <c r="O9" s="205" t="str">
        <f>Redigering!$J$12</f>
        <v>E</v>
      </c>
      <c r="P9" s="205" t="str">
        <f>Redigering!$J$13</f>
        <v>E</v>
      </c>
      <c r="Q9" s="205" t="str">
        <f>Redigering!$J$14</f>
        <v>E</v>
      </c>
      <c r="R9" s="205" t="str">
        <f>Redigering!$J$15</f>
        <v>E</v>
      </c>
      <c r="S9" s="205" t="str">
        <f>Redigering!$J$16</f>
        <v>E</v>
      </c>
      <c r="T9" s="205" t="str">
        <f>Redigering!$J$17</f>
        <v>E</v>
      </c>
      <c r="U9" s="205" t="str">
        <f>Redigering!$J$18</f>
        <v>E</v>
      </c>
      <c r="V9" s="205" t="str">
        <f>Redigering!$J$19</f>
        <v>E</v>
      </c>
      <c r="W9" s="205" t="str">
        <f>Redigering!$J$20</f>
        <v>E</v>
      </c>
      <c r="X9" s="205" t="str">
        <f>Redigering!$J$21</f>
        <v>E</v>
      </c>
      <c r="Y9" s="205" t="str">
        <f>Redigering!$J$22</f>
        <v>C</v>
      </c>
      <c r="Z9" s="205" t="str">
        <f>Redigering!$J$23</f>
        <v>C</v>
      </c>
      <c r="AA9" s="205" t="str">
        <f>Redigering!$J$24</f>
        <v>C</v>
      </c>
      <c r="AB9" s="205" t="str">
        <f>Redigering!$J$25</f>
        <v>C</v>
      </c>
      <c r="AC9" s="205" t="str">
        <f>Redigering!$J$26</f>
        <v>C</v>
      </c>
      <c r="AD9" s="205" t="str">
        <f>Redigering!$J$27</f>
        <v>E</v>
      </c>
      <c r="AE9" s="205" t="str">
        <f>Redigering!$J$28</f>
        <v>C</v>
      </c>
      <c r="AF9" s="205" t="str">
        <f>Redigering!$J$29</f>
        <v>C</v>
      </c>
      <c r="AG9" s="205" t="str">
        <f>Redigering!$J$30</f>
        <v>C</v>
      </c>
      <c r="AH9" s="205" t="str">
        <f>Redigering!$J$31</f>
        <v>C</v>
      </c>
      <c r="AI9" s="205" t="str">
        <f>Redigering!$J$32</f>
        <v>E</v>
      </c>
      <c r="AJ9" s="205" t="str">
        <f>Redigering!$J$33</f>
        <v>C</v>
      </c>
      <c r="AK9" s="205" t="str">
        <f>Redigering!$J$34</f>
        <v>C</v>
      </c>
      <c r="AL9" s="205" t="str">
        <f>Redigering!$J$35</f>
        <v>E</v>
      </c>
      <c r="AM9" s="205" t="str">
        <f>Redigering!$J$36</f>
        <v>C</v>
      </c>
      <c r="AN9" s="205" t="str">
        <f>Redigering!$J$37</f>
        <v>E</v>
      </c>
      <c r="AO9" s="205" t="str">
        <f>Redigering!$J$38</f>
        <v>E</v>
      </c>
      <c r="AP9" s="205" t="str">
        <f>Redigering!$J$39</f>
        <v>C</v>
      </c>
      <c r="AQ9" s="205" t="str">
        <f>Redigering!$J$40</f>
        <v>A</v>
      </c>
      <c r="AR9" s="205" t="str">
        <f>Redigering!$J$41</f>
        <v>C</v>
      </c>
      <c r="AS9" s="205" t="str">
        <f>Redigering!$J$42</f>
        <v>A</v>
      </c>
      <c r="AT9" s="205" t="str">
        <f>Redigering!$J$43</f>
        <v>E</v>
      </c>
      <c r="AU9" s="205" t="str">
        <f>Redigering!$J$44</f>
        <v>C</v>
      </c>
      <c r="AV9" s="205" t="str">
        <f>Redigering!$J$45</f>
        <v>C</v>
      </c>
      <c r="AW9" s="205" t="str">
        <f>Redigering!$J$46</f>
        <v>A</v>
      </c>
      <c r="AX9" s="205" t="str">
        <f>Redigering!$J$47</f>
        <v>C</v>
      </c>
      <c r="AY9" s="205" t="str">
        <f>Redigering!$J$48</f>
        <v>A</v>
      </c>
      <c r="AZ9" s="205" t="str">
        <f>Redigering!$J$49</f>
        <v>A</v>
      </c>
      <c r="BA9" s="205" t="str">
        <f>Redigering!$J$50</f>
        <v>E</v>
      </c>
      <c r="BB9" s="205" t="str">
        <f>Redigering!$J$51</f>
        <v>C</v>
      </c>
      <c r="BC9" s="205" t="str">
        <f>Redigering!$J$52</f>
        <v>C</v>
      </c>
      <c r="BD9" s="205" t="str">
        <f>Redigering!$J$53</f>
        <v>A</v>
      </c>
      <c r="BE9" s="205" t="str">
        <f>Redigering!$J$54</f>
        <v>A</v>
      </c>
      <c r="BF9" s="205" t="str">
        <f>Redigering!$J$55</f>
        <v>A</v>
      </c>
      <c r="BG9" s="205" t="str">
        <f>Redigering!$J$56</f>
        <v>A</v>
      </c>
      <c r="BH9" s="205" t="str">
        <f>Redigering!$J$57</f>
        <v>A</v>
      </c>
      <c r="BI9" s="205" t="str">
        <f>Redigering!$J$58</f>
        <v>A</v>
      </c>
      <c r="BJ9" s="205" t="str">
        <f>Redigering!$J$59</f>
        <v>E</v>
      </c>
      <c r="BK9" s="205" t="str">
        <f>Redigering!$J$60</f>
        <v>A</v>
      </c>
      <c r="BL9" s="205" t="str">
        <f>Redigering!$J$61</f>
        <v>A</v>
      </c>
      <c r="BM9" s="205">
        <f>Redigering!$J$62</f>
        <v>0</v>
      </c>
      <c r="BN9" s="205">
        <f>Redigering!$J$63</f>
        <v>0</v>
      </c>
      <c r="BO9" s="205">
        <f>Redigering!$J$64</f>
        <v>0</v>
      </c>
      <c r="BP9" s="205">
        <f>Redigering!$J$65</f>
        <v>0</v>
      </c>
      <c r="BQ9" s="205">
        <f>Redigering!$J$66</f>
        <v>0</v>
      </c>
      <c r="BR9" s="205">
        <f>Redigering!$J$67</f>
        <v>0</v>
      </c>
      <c r="BS9" s="205">
        <f>Redigering!$J$68</f>
        <v>0</v>
      </c>
      <c r="BT9" s="205">
        <f>Redigering!$J$69</f>
        <v>0</v>
      </c>
      <c r="BU9" s="205">
        <f>Redigering!$J$70</f>
        <v>0</v>
      </c>
      <c r="BV9" s="205">
        <f>Redigering!$J$71</f>
        <v>0</v>
      </c>
      <c r="BW9" s="205">
        <f>Redigering!$J$72</f>
        <v>0</v>
      </c>
      <c r="BX9" s="205">
        <f>Redigering!$J$73</f>
        <v>0</v>
      </c>
      <c r="BY9" s="205">
        <f>Redigering!$J$74</f>
        <v>0</v>
      </c>
      <c r="BZ9" s="205">
        <f>Redigering!$J$75</f>
        <v>0</v>
      </c>
      <c r="CA9" s="205">
        <f>Redigering!$J$76</f>
        <v>0</v>
      </c>
      <c r="CB9" s="205">
        <f>Redigering!$J$77</f>
        <v>0</v>
      </c>
      <c r="CC9" s="205">
        <f>Redigering!$J$78</f>
        <v>0</v>
      </c>
      <c r="CD9" s="205">
        <f>Redigering!$J$79</f>
        <v>0</v>
      </c>
      <c r="CE9" s="205">
        <f>Redigering!$J$80</f>
        <v>0</v>
      </c>
      <c r="CF9" s="205">
        <f>Redigering!$J$81</f>
        <v>0</v>
      </c>
      <c r="CG9" s="205">
        <f>Redigering!$J$82</f>
        <v>0</v>
      </c>
      <c r="CH9" s="205">
        <f>Redigering!$J$83</f>
        <v>0</v>
      </c>
      <c r="CI9" s="205">
        <f>Redigering!$J$84</f>
        <v>0</v>
      </c>
      <c r="CJ9" s="202">
        <f>Redigering!$J$85</f>
        <v>0</v>
      </c>
      <c r="CK9" s="307"/>
      <c r="CL9" s="310"/>
      <c r="CM9" s="310"/>
      <c r="CN9" s="304"/>
      <c r="CO9" s="302"/>
      <c r="CP9" s="245"/>
      <c r="CQ9" s="259"/>
      <c r="CR9" s="245"/>
      <c r="CS9" s="260"/>
      <c r="CT9" s="245"/>
      <c r="CU9" s="260"/>
      <c r="CV9" s="261"/>
      <c r="CW9" s="260"/>
      <c r="CX9" s="260"/>
      <c r="CY9" s="260"/>
      <c r="CZ9" s="260"/>
      <c r="DA9" s="260"/>
      <c r="DB9" s="260"/>
      <c r="DC9" s="260"/>
    </row>
    <row r="10" spans="1:139" hidden="1" x14ac:dyDescent="0.25">
      <c r="A10" s="285"/>
      <c r="B10" s="285"/>
      <c r="C10" s="285"/>
      <c r="D10" s="285"/>
      <c r="E10" s="205" t="str">
        <f t="shared" ref="E10:AJ10" si="0">CONCATENATE(E8,E9)</f>
        <v>2E</v>
      </c>
      <c r="F10" s="205" t="str">
        <f t="shared" si="0"/>
        <v>2C</v>
      </c>
      <c r="G10" s="205" t="str">
        <f t="shared" si="0"/>
        <v>3E</v>
      </c>
      <c r="H10" s="205" t="str">
        <f t="shared" si="0"/>
        <v>3E</v>
      </c>
      <c r="I10" s="205" t="str">
        <f t="shared" si="0"/>
        <v>3C</v>
      </c>
      <c r="J10" s="205" t="str">
        <f t="shared" si="0"/>
        <v>3A</v>
      </c>
      <c r="K10" s="205" t="str">
        <f t="shared" si="0"/>
        <v>3A</v>
      </c>
      <c r="L10" s="205" t="str">
        <f t="shared" si="0"/>
        <v>5C</v>
      </c>
      <c r="M10" s="205" t="str">
        <f t="shared" si="0"/>
        <v>5A</v>
      </c>
      <c r="N10" s="205" t="str">
        <f t="shared" si="0"/>
        <v>1E</v>
      </c>
      <c r="O10" s="205" t="str">
        <f t="shared" si="0"/>
        <v>1E</v>
      </c>
      <c r="P10" s="205" t="str">
        <f t="shared" si="0"/>
        <v>1E</v>
      </c>
      <c r="Q10" s="205" t="str">
        <f t="shared" si="0"/>
        <v>1E</v>
      </c>
      <c r="R10" s="205" t="str">
        <f t="shared" si="0"/>
        <v>2E</v>
      </c>
      <c r="S10" s="205" t="str">
        <f t="shared" si="0"/>
        <v>1E</v>
      </c>
      <c r="T10" s="205" t="str">
        <f t="shared" si="0"/>
        <v>2E</v>
      </c>
      <c r="U10" s="205" t="str">
        <f t="shared" si="0"/>
        <v>1E</v>
      </c>
      <c r="V10" s="205" t="str">
        <f t="shared" si="0"/>
        <v>1E</v>
      </c>
      <c r="W10" s="205" t="str">
        <f t="shared" si="0"/>
        <v>2E</v>
      </c>
      <c r="X10" s="205" t="str">
        <f t="shared" si="0"/>
        <v>2E</v>
      </c>
      <c r="Y10" s="205" t="str">
        <f t="shared" si="0"/>
        <v>1C</v>
      </c>
      <c r="Z10" s="205" t="str">
        <f t="shared" si="0"/>
        <v>1C</v>
      </c>
      <c r="AA10" s="205" t="str">
        <f t="shared" si="0"/>
        <v>2C</v>
      </c>
      <c r="AB10" s="205" t="str">
        <f t="shared" si="0"/>
        <v>2C</v>
      </c>
      <c r="AC10" s="205" t="str">
        <f t="shared" si="0"/>
        <v>2C</v>
      </c>
      <c r="AD10" s="205" t="str">
        <f t="shared" si="0"/>
        <v>1E</v>
      </c>
      <c r="AE10" s="205" t="str">
        <f t="shared" si="0"/>
        <v>2C</v>
      </c>
      <c r="AF10" s="205" t="str">
        <f t="shared" si="0"/>
        <v>2C</v>
      </c>
      <c r="AG10" s="205" t="str">
        <f t="shared" si="0"/>
        <v>2C</v>
      </c>
      <c r="AH10" s="205" t="str">
        <f t="shared" si="0"/>
        <v>2C</v>
      </c>
      <c r="AI10" s="205" t="str">
        <f t="shared" si="0"/>
        <v>1E</v>
      </c>
      <c r="AJ10" s="205" t="str">
        <f t="shared" si="0"/>
        <v>2C</v>
      </c>
      <c r="AK10" s="205" t="str">
        <f t="shared" ref="AK10:BP10" si="1">CONCATENATE(AK8,AK9)</f>
        <v>1C</v>
      </c>
      <c r="AL10" s="205" t="str">
        <f t="shared" si="1"/>
        <v>1E</v>
      </c>
      <c r="AM10" s="205" t="str">
        <f t="shared" si="1"/>
        <v>1C</v>
      </c>
      <c r="AN10" s="205" t="str">
        <f t="shared" si="1"/>
        <v>3E</v>
      </c>
      <c r="AO10" s="205" t="str">
        <f t="shared" si="1"/>
        <v>3E</v>
      </c>
      <c r="AP10" s="205" t="str">
        <f t="shared" si="1"/>
        <v>3C</v>
      </c>
      <c r="AQ10" s="205" t="str">
        <f t="shared" si="1"/>
        <v>3A</v>
      </c>
      <c r="AR10" s="205" t="str">
        <f t="shared" si="1"/>
        <v>5C</v>
      </c>
      <c r="AS10" s="205" t="str">
        <f t="shared" si="1"/>
        <v>5A</v>
      </c>
      <c r="AT10" s="205" t="str">
        <f t="shared" si="1"/>
        <v>1E</v>
      </c>
      <c r="AU10" s="205" t="str">
        <f t="shared" si="1"/>
        <v>2C</v>
      </c>
      <c r="AV10" s="205" t="str">
        <f t="shared" si="1"/>
        <v>2C</v>
      </c>
      <c r="AW10" s="205" t="str">
        <f t="shared" si="1"/>
        <v>1A</v>
      </c>
      <c r="AX10" s="205" t="str">
        <f t="shared" si="1"/>
        <v>2C</v>
      </c>
      <c r="AY10" s="205" t="str">
        <f t="shared" si="1"/>
        <v>2A</v>
      </c>
      <c r="AZ10" s="205" t="str">
        <f t="shared" si="1"/>
        <v>4A</v>
      </c>
      <c r="BA10" s="205" t="str">
        <f t="shared" si="1"/>
        <v>2E</v>
      </c>
      <c r="BB10" s="205" t="str">
        <f t="shared" si="1"/>
        <v>2C</v>
      </c>
      <c r="BC10" s="205" t="str">
        <f t="shared" si="1"/>
        <v>2C</v>
      </c>
      <c r="BD10" s="205" t="str">
        <f t="shared" si="1"/>
        <v>1A</v>
      </c>
      <c r="BE10" s="205" t="str">
        <f t="shared" si="1"/>
        <v>2A</v>
      </c>
      <c r="BF10" s="205" t="str">
        <f t="shared" si="1"/>
        <v>2A</v>
      </c>
      <c r="BG10" s="205" t="str">
        <f t="shared" si="1"/>
        <v>2A</v>
      </c>
      <c r="BH10" s="205" t="str">
        <f t="shared" si="1"/>
        <v>2A</v>
      </c>
      <c r="BI10" s="205" t="str">
        <f t="shared" si="1"/>
        <v>2A</v>
      </c>
      <c r="BJ10" s="205" t="str">
        <f t="shared" si="1"/>
        <v>1E</v>
      </c>
      <c r="BK10" s="205" t="str">
        <f t="shared" si="1"/>
        <v>2A</v>
      </c>
      <c r="BL10" s="205" t="str">
        <f t="shared" si="1"/>
        <v>2A</v>
      </c>
      <c r="BM10" s="205" t="str">
        <f t="shared" si="1"/>
        <v>00</v>
      </c>
      <c r="BN10" s="205" t="str">
        <f t="shared" si="1"/>
        <v>00</v>
      </c>
      <c r="BO10" s="205" t="str">
        <f t="shared" si="1"/>
        <v>00</v>
      </c>
      <c r="BP10" s="205" t="str">
        <f t="shared" si="1"/>
        <v>00</v>
      </c>
      <c r="BQ10" s="205" t="str">
        <f t="shared" ref="BQ10:CJ10" si="2">CONCATENATE(BQ8,BQ9)</f>
        <v>00</v>
      </c>
      <c r="BR10" s="205" t="str">
        <f t="shared" si="2"/>
        <v>00</v>
      </c>
      <c r="BS10" s="205" t="str">
        <f t="shared" si="2"/>
        <v>00</v>
      </c>
      <c r="BT10" s="205" t="str">
        <f t="shared" si="2"/>
        <v>00</v>
      </c>
      <c r="BU10" s="205" t="str">
        <f t="shared" si="2"/>
        <v>00</v>
      </c>
      <c r="BV10" s="205" t="str">
        <f t="shared" si="2"/>
        <v>00</v>
      </c>
      <c r="BW10" s="205" t="str">
        <f t="shared" si="2"/>
        <v>00</v>
      </c>
      <c r="BX10" s="205" t="str">
        <f t="shared" si="2"/>
        <v>00</v>
      </c>
      <c r="BY10" s="205" t="str">
        <f t="shared" si="2"/>
        <v>00</v>
      </c>
      <c r="BZ10" s="205" t="str">
        <f t="shared" si="2"/>
        <v>00</v>
      </c>
      <c r="CA10" s="205" t="str">
        <f t="shared" si="2"/>
        <v>00</v>
      </c>
      <c r="CB10" s="205" t="str">
        <f t="shared" si="2"/>
        <v>00</v>
      </c>
      <c r="CC10" s="205" t="str">
        <f t="shared" si="2"/>
        <v>00</v>
      </c>
      <c r="CD10" s="205" t="str">
        <f t="shared" si="2"/>
        <v>00</v>
      </c>
      <c r="CE10" s="205" t="str">
        <f t="shared" si="2"/>
        <v>00</v>
      </c>
      <c r="CF10" s="205" t="str">
        <f t="shared" si="2"/>
        <v>00</v>
      </c>
      <c r="CG10" s="205" t="str">
        <f t="shared" si="2"/>
        <v>00</v>
      </c>
      <c r="CH10" s="205" t="str">
        <f t="shared" si="2"/>
        <v>00</v>
      </c>
      <c r="CI10" s="205" t="str">
        <f t="shared" si="2"/>
        <v>00</v>
      </c>
      <c r="CJ10" s="202" t="str">
        <f t="shared" si="2"/>
        <v>00</v>
      </c>
      <c r="CK10" s="307"/>
      <c r="CL10" s="310"/>
      <c r="CM10" s="310"/>
      <c r="CN10" s="304"/>
      <c r="CO10" s="302"/>
      <c r="CP10" s="245"/>
      <c r="CQ10" s="259"/>
      <c r="CR10" s="245"/>
      <c r="CS10" s="260"/>
      <c r="CT10" s="245"/>
      <c r="CU10" s="260"/>
      <c r="CV10" s="261"/>
      <c r="CW10" s="260"/>
      <c r="CX10" s="260"/>
      <c r="CY10" s="260"/>
      <c r="CZ10" s="260"/>
      <c r="DA10" s="260"/>
      <c r="DB10" s="260"/>
      <c r="DC10" s="260"/>
    </row>
    <row r="11" spans="1:139" x14ac:dyDescent="0.25">
      <c r="A11" s="285" t="s">
        <v>262</v>
      </c>
      <c r="B11" s="285"/>
      <c r="C11" s="285"/>
      <c r="D11" s="285"/>
      <c r="E11" s="205">
        <f>Redigering!$A$2</f>
        <v>1</v>
      </c>
      <c r="F11" s="205">
        <f>Redigering!$A$3</f>
        <v>2</v>
      </c>
      <c r="G11" s="205">
        <f>Redigering!$A$4</f>
        <v>3</v>
      </c>
      <c r="H11" s="205">
        <f>Redigering!$A$5</f>
        <v>4</v>
      </c>
      <c r="I11" s="205">
        <f>Redigering!$A$6</f>
        <v>5</v>
      </c>
      <c r="J11" s="205">
        <f>Redigering!$A$7</f>
        <v>6</v>
      </c>
      <c r="K11" s="205">
        <f>Redigering!$A$8</f>
        <v>7</v>
      </c>
      <c r="L11" s="205">
        <f>Redigering!$A$9</f>
        <v>8</v>
      </c>
      <c r="M11" s="205">
        <f>Redigering!$A$10</f>
        <v>9</v>
      </c>
      <c r="N11" s="205">
        <f>Redigering!$A$11</f>
        <v>10</v>
      </c>
      <c r="O11" s="205">
        <f>Redigering!$A$12</f>
        <v>11</v>
      </c>
      <c r="P11" s="205">
        <f>Redigering!$A$13</f>
        <v>12</v>
      </c>
      <c r="Q11" s="205">
        <f>Redigering!$A$14</f>
        <v>13</v>
      </c>
      <c r="R11" s="205">
        <f>Redigering!$A$15</f>
        <v>14</v>
      </c>
      <c r="S11" s="205">
        <f>Redigering!$A$16</f>
        <v>15</v>
      </c>
      <c r="T11" s="205">
        <f>Redigering!$A$17</f>
        <v>16</v>
      </c>
      <c r="U11" s="205">
        <f>Redigering!$A$18</f>
        <v>17</v>
      </c>
      <c r="V11" s="205">
        <f>Redigering!$A$19</f>
        <v>18</v>
      </c>
      <c r="W11" s="205">
        <f>Redigering!$A$20</f>
        <v>19</v>
      </c>
      <c r="X11" s="205">
        <f>Redigering!$A$21</f>
        <v>20</v>
      </c>
      <c r="Y11" s="205">
        <f>Redigering!$A$22</f>
        <v>21</v>
      </c>
      <c r="Z11" s="205">
        <f>Redigering!$A$23</f>
        <v>22</v>
      </c>
      <c r="AA11" s="205">
        <f>Redigering!$A$24</f>
        <v>23</v>
      </c>
      <c r="AB11" s="205">
        <f>Redigering!$A$25</f>
        <v>24</v>
      </c>
      <c r="AC11" s="205">
        <f>Redigering!$A$26</f>
        <v>25</v>
      </c>
      <c r="AD11" s="205">
        <f>Redigering!$A$27</f>
        <v>26</v>
      </c>
      <c r="AE11" s="205">
        <f>Redigering!$A$28</f>
        <v>27</v>
      </c>
      <c r="AF11" s="205">
        <f>Redigering!$A$29</f>
        <v>28</v>
      </c>
      <c r="AG11" s="205">
        <f>Redigering!$A$30</f>
        <v>29</v>
      </c>
      <c r="AH11" s="205">
        <f>Redigering!$A$31</f>
        <v>30</v>
      </c>
      <c r="AI11" s="205">
        <f>Redigering!$A$32</f>
        <v>31</v>
      </c>
      <c r="AJ11" s="205">
        <f>Redigering!$A$33</f>
        <v>32</v>
      </c>
      <c r="AK11" s="205">
        <f>Redigering!$A$34</f>
        <v>33</v>
      </c>
      <c r="AL11" s="205">
        <f>Redigering!$A$35</f>
        <v>34</v>
      </c>
      <c r="AM11" s="205">
        <f>Redigering!$A$36</f>
        <v>35</v>
      </c>
      <c r="AN11" s="205">
        <f>Redigering!$A$37</f>
        <v>36</v>
      </c>
      <c r="AO11" s="205">
        <f>Redigering!$A$38</f>
        <v>37</v>
      </c>
      <c r="AP11" s="205">
        <f>Redigering!$A$39</f>
        <v>38</v>
      </c>
      <c r="AQ11" s="205">
        <f>Redigering!$A$40</f>
        <v>39</v>
      </c>
      <c r="AR11" s="205">
        <f>Redigering!$A$41</f>
        <v>40</v>
      </c>
      <c r="AS11" s="205">
        <f>Redigering!$A$42</f>
        <v>41</v>
      </c>
      <c r="AT11" s="205">
        <f>Redigering!$A$43</f>
        <v>42</v>
      </c>
      <c r="AU11" s="205">
        <f>Redigering!$A$44</f>
        <v>43</v>
      </c>
      <c r="AV11" s="205">
        <f>Redigering!$A$45</f>
        <v>44</v>
      </c>
      <c r="AW11" s="205">
        <f>Redigering!$A$46</f>
        <v>45</v>
      </c>
      <c r="AX11" s="205">
        <f>Redigering!$A$47</f>
        <v>46</v>
      </c>
      <c r="AY11" s="205">
        <f>Redigering!$A$48</f>
        <v>47</v>
      </c>
      <c r="AZ11" s="205">
        <f>Redigering!$A$49</f>
        <v>48</v>
      </c>
      <c r="BA11" s="205">
        <f>Redigering!$A$50</f>
        <v>49</v>
      </c>
      <c r="BB11" s="205">
        <f>Redigering!$A$51</f>
        <v>50</v>
      </c>
      <c r="BC11" s="205">
        <f>Redigering!$A$52</f>
        <v>51</v>
      </c>
      <c r="BD11" s="205">
        <f>Redigering!$A$53</f>
        <v>52</v>
      </c>
      <c r="BE11" s="205">
        <f>Redigering!$A$54</f>
        <v>53</v>
      </c>
      <c r="BF11" s="205">
        <f>Redigering!$A$55</f>
        <v>54</v>
      </c>
      <c r="BG11" s="205">
        <f>Redigering!$A$56</f>
        <v>55</v>
      </c>
      <c r="BH11" s="205">
        <f>Redigering!$A$57</f>
        <v>56</v>
      </c>
      <c r="BI11" s="205">
        <f>Redigering!$A$58</f>
        <v>57</v>
      </c>
      <c r="BJ11" s="205">
        <f>Redigering!$A$59</f>
        <v>58</v>
      </c>
      <c r="BK11" s="205">
        <f>Redigering!$A$60</f>
        <v>59</v>
      </c>
      <c r="BL11" s="205">
        <f>Redigering!$A$61</f>
        <v>60</v>
      </c>
      <c r="BM11" s="205">
        <f>Redigering!$A$62</f>
        <v>0</v>
      </c>
      <c r="BN11" s="205">
        <f>Redigering!$A$63</f>
        <v>0</v>
      </c>
      <c r="BO11" s="205">
        <f>Redigering!$A$64</f>
        <v>0</v>
      </c>
      <c r="BP11" s="205">
        <f>Redigering!$A$65</f>
        <v>0</v>
      </c>
      <c r="BQ11" s="205">
        <f>Redigering!$A$66</f>
        <v>0</v>
      </c>
      <c r="BR11" s="205">
        <f>Redigering!$A$67</f>
        <v>0</v>
      </c>
      <c r="BS11" s="205">
        <f>Redigering!$A$68</f>
        <v>0</v>
      </c>
      <c r="BT11" s="205">
        <f>Redigering!$A$69</f>
        <v>0</v>
      </c>
      <c r="BU11" s="205">
        <f>Redigering!$A$70</f>
        <v>0</v>
      </c>
      <c r="BV11" s="205">
        <f>Redigering!$A$71</f>
        <v>0</v>
      </c>
      <c r="BW11" s="205">
        <f>Redigering!$A$72</f>
        <v>0</v>
      </c>
      <c r="BX11" s="205">
        <f>Redigering!$A$73</f>
        <v>0</v>
      </c>
      <c r="BY11" s="205">
        <f>Redigering!$A$74</f>
        <v>0</v>
      </c>
      <c r="BZ11" s="205">
        <f>Redigering!$A$75</f>
        <v>0</v>
      </c>
      <c r="CA11" s="205">
        <f>Redigering!$A$76</f>
        <v>0</v>
      </c>
      <c r="CB11" s="205">
        <f>Redigering!$A$77</f>
        <v>0</v>
      </c>
      <c r="CC11" s="205">
        <f>Redigering!$A$78</f>
        <v>0</v>
      </c>
      <c r="CD11" s="205">
        <f>Redigering!$A$79</f>
        <v>0</v>
      </c>
      <c r="CE11" s="205">
        <f>Redigering!$A$80</f>
        <v>0</v>
      </c>
      <c r="CF11" s="205">
        <f>Redigering!$A$81</f>
        <v>0</v>
      </c>
      <c r="CG11" s="205">
        <f>Redigering!$A$82</f>
        <v>0</v>
      </c>
      <c r="CH11" s="205">
        <f>Redigering!$A$83</f>
        <v>0</v>
      </c>
      <c r="CI11" s="205">
        <f>Redigering!$A$84</f>
        <v>0</v>
      </c>
      <c r="CJ11" s="202">
        <f>Redigering!$A$85</f>
        <v>0</v>
      </c>
      <c r="CK11" s="308"/>
      <c r="CL11" s="311"/>
      <c r="CM11" s="311"/>
      <c r="CN11" s="305"/>
      <c r="CO11" s="302"/>
      <c r="CP11" s="245"/>
      <c r="CQ11" s="259"/>
      <c r="CR11" s="245"/>
      <c r="CS11" s="260"/>
      <c r="CT11" s="245"/>
      <c r="CU11" s="260"/>
      <c r="CV11" s="263" t="s">
        <v>107</v>
      </c>
      <c r="CW11" s="260"/>
      <c r="CX11" s="260"/>
      <c r="CY11" s="260"/>
      <c r="CZ11" s="260"/>
      <c r="DA11" s="260"/>
      <c r="DB11" s="260" t="s">
        <v>121</v>
      </c>
      <c r="DC11" s="260" t="s">
        <v>123</v>
      </c>
      <c r="DD11" s="260" t="s">
        <v>126</v>
      </c>
      <c r="DE11" s="260" t="s">
        <v>130</v>
      </c>
      <c r="DF11" s="260" t="s">
        <v>113</v>
      </c>
      <c r="DG11" s="260" t="s">
        <v>114</v>
      </c>
      <c r="DH11" s="260" t="s">
        <v>131</v>
      </c>
      <c r="DI11" s="260" t="s">
        <v>132</v>
      </c>
      <c r="DJ11" s="260" t="s">
        <v>110</v>
      </c>
      <c r="DK11" s="260" t="s">
        <v>118</v>
      </c>
      <c r="DL11" s="234" t="s">
        <v>133</v>
      </c>
      <c r="DM11" s="234" t="s">
        <v>134</v>
      </c>
      <c r="DN11" s="234" t="s">
        <v>135</v>
      </c>
      <c r="DO11" s="234" t="s">
        <v>120</v>
      </c>
      <c r="DP11" s="234" t="s">
        <v>124</v>
      </c>
      <c r="DQ11" s="234" t="s">
        <v>136</v>
      </c>
      <c r="DR11" s="234" t="s">
        <v>137</v>
      </c>
      <c r="DS11" s="234" t="s">
        <v>138</v>
      </c>
      <c r="DT11" s="234" t="s">
        <v>128</v>
      </c>
      <c r="DU11" s="234" t="s">
        <v>139</v>
      </c>
      <c r="DV11" s="234" t="s">
        <v>127</v>
      </c>
      <c r="DW11" s="234" t="s">
        <v>129</v>
      </c>
      <c r="DX11" s="234" t="s">
        <v>140</v>
      </c>
    </row>
    <row r="12" spans="1:139" x14ac:dyDescent="0.2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203"/>
      <c r="CK12" s="181"/>
      <c r="CL12" s="289" t="str">
        <f>IF(COUNTIF(CN12:CN$43,"&lt;&gt;X")&gt;0,CM12,"")</f>
        <v/>
      </c>
      <c r="CM12" s="289" t="s">
        <v>263</v>
      </c>
      <c r="CN12" s="246" t="str">
        <f t="shared" ref="CN12:CN43" si="3">IF(COUNTIF(E12:CJ12,"&gt;-1")&gt;0,"","X")</f>
        <v>X</v>
      </c>
      <c r="CO12" s="290">
        <f t="shared" ref="CO12:CO43" si="4">SUM(E12:M12)</f>
        <v>0</v>
      </c>
      <c r="CP12" s="245"/>
      <c r="CQ12" s="259">
        <f>SUM(CR12:CT12)</f>
        <v>0</v>
      </c>
      <c r="CR12" s="245">
        <f>SUM(Blad1!J13:N13)</f>
        <v>0</v>
      </c>
      <c r="CS12" s="260">
        <f>SUM(Blad1!O13:S13)</f>
        <v>0</v>
      </c>
      <c r="CT12" s="264">
        <f>SUM(Blad1!T13:X13)</f>
        <v>0</v>
      </c>
      <c r="CU12" s="260">
        <f>CS12+CT12</f>
        <v>0</v>
      </c>
      <c r="CV12" s="265" t="str">
        <f t="shared" ref="CV12:CV43" si="5">IF(kravg_exp_e&gt;CO12,"F",IF(OR(CQ12&lt;kravg_e),"F",IF(OR(CQ12&lt;kravg_d,CU12&lt;kravg_d_ac),"E",IF(OR(CQ12&lt;kravg_c,CU12&lt;kravg_c_ac),"D",IF(OR(CQ12&lt;kravg_b,CT12&lt;kravg_b_A),"C",IF(OR(CQ12&lt;kravg_a,CT12&lt;kravg_a_A),"B","A"))))))</f>
        <v>F</v>
      </c>
      <c r="CW12" s="260"/>
      <c r="CX12" s="260"/>
      <c r="CY12" s="260"/>
      <c r="CZ12" s="260"/>
      <c r="DA12" s="260"/>
      <c r="DB12" s="260">
        <f t="shared" ref="DB12:DQ21" si="6">SUMIF($E$5:$CN$5,DB$11,$E12:$CN12)</f>
        <v>0</v>
      </c>
      <c r="DC12" s="260">
        <f t="shared" si="6"/>
        <v>0</v>
      </c>
      <c r="DD12" s="260">
        <f t="shared" si="6"/>
        <v>0</v>
      </c>
      <c r="DE12" s="260">
        <f t="shared" si="6"/>
        <v>0</v>
      </c>
      <c r="DF12" s="260">
        <f t="shared" si="6"/>
        <v>0</v>
      </c>
      <c r="DG12" s="260">
        <f t="shared" si="6"/>
        <v>0</v>
      </c>
      <c r="DH12" s="260">
        <f t="shared" si="6"/>
        <v>0</v>
      </c>
      <c r="DI12" s="260">
        <f t="shared" si="6"/>
        <v>0</v>
      </c>
      <c r="DJ12" s="260">
        <f t="shared" si="6"/>
        <v>0</v>
      </c>
      <c r="DK12" s="260">
        <f t="shared" si="6"/>
        <v>0</v>
      </c>
      <c r="DL12" s="260">
        <f t="shared" si="6"/>
        <v>0</v>
      </c>
      <c r="DM12" s="260">
        <f t="shared" si="6"/>
        <v>0</v>
      </c>
      <c r="DN12" s="260">
        <f t="shared" si="6"/>
        <v>0</v>
      </c>
      <c r="DO12" s="260">
        <f t="shared" si="6"/>
        <v>0</v>
      </c>
      <c r="DP12" s="260">
        <f t="shared" si="6"/>
        <v>0</v>
      </c>
      <c r="DQ12" s="260">
        <f t="shared" si="6"/>
        <v>0</v>
      </c>
      <c r="DR12" s="260">
        <f t="shared" ref="DR12:DX21" si="7">SUMIF($E$6:$CN$6,DR$11,$E12:$CN12)</f>
        <v>0</v>
      </c>
      <c r="DS12" s="260">
        <f t="shared" si="7"/>
        <v>0</v>
      </c>
      <c r="DT12" s="260">
        <f t="shared" si="7"/>
        <v>0</v>
      </c>
      <c r="DU12" s="260">
        <f t="shared" si="7"/>
        <v>0</v>
      </c>
      <c r="DV12" s="260">
        <f t="shared" si="7"/>
        <v>0</v>
      </c>
      <c r="DW12" s="260">
        <f t="shared" si="7"/>
        <v>0</v>
      </c>
      <c r="DX12" s="260">
        <f t="shared" si="7"/>
        <v>0</v>
      </c>
      <c r="DY12" s="260"/>
      <c r="DZ12" s="260"/>
      <c r="EA12" s="260"/>
      <c r="EB12" s="260"/>
      <c r="EC12" s="260"/>
      <c r="ED12" s="260"/>
      <c r="EH12" s="300" t="s">
        <v>224</v>
      </c>
      <c r="EI12" s="301" t="s">
        <v>225</v>
      </c>
    </row>
    <row r="13" spans="1:139" x14ac:dyDescent="0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203"/>
      <c r="CK13" s="181"/>
      <c r="CL13" s="289" t="str">
        <f>IF(COUNTIF(CN13:CN$43,"&lt;&gt;X")&gt;0,CM13,"")</f>
        <v/>
      </c>
      <c r="CM13" s="289" t="s">
        <v>264</v>
      </c>
      <c r="CN13" s="246" t="str">
        <f t="shared" si="3"/>
        <v>X</v>
      </c>
      <c r="CO13" s="290">
        <f t="shared" si="4"/>
        <v>0</v>
      </c>
      <c r="CP13" s="245"/>
      <c r="CQ13" s="259">
        <f t="shared" ref="CQ13:CQ43" si="8">SUM(CR13:CT13)</f>
        <v>0</v>
      </c>
      <c r="CR13" s="245">
        <f>SUM(Blad1!J14:N14)</f>
        <v>0</v>
      </c>
      <c r="CS13" s="260">
        <f>SUM(Blad1!O14:S14)</f>
        <v>0</v>
      </c>
      <c r="CT13" s="264">
        <f>SUM(Blad1!T14:X14)</f>
        <v>0</v>
      </c>
      <c r="CU13" s="260">
        <f t="shared" ref="CU13:CU43" si="9">CS13+CT13</f>
        <v>0</v>
      </c>
      <c r="CV13" s="265" t="str">
        <f t="shared" si="5"/>
        <v>F</v>
      </c>
      <c r="CW13" s="260"/>
      <c r="CX13" s="260"/>
      <c r="CY13" s="260"/>
      <c r="CZ13" s="260"/>
      <c r="DA13" s="260"/>
      <c r="DB13" s="260">
        <f t="shared" si="6"/>
        <v>0</v>
      </c>
      <c r="DC13" s="260">
        <f t="shared" si="6"/>
        <v>0</v>
      </c>
      <c r="DD13" s="260">
        <f t="shared" si="6"/>
        <v>0</v>
      </c>
      <c r="DE13" s="260">
        <f t="shared" si="6"/>
        <v>0</v>
      </c>
      <c r="DF13" s="260">
        <f t="shared" si="6"/>
        <v>0</v>
      </c>
      <c r="DG13" s="260">
        <f t="shared" si="6"/>
        <v>0</v>
      </c>
      <c r="DH13" s="260">
        <f t="shared" si="6"/>
        <v>0</v>
      </c>
      <c r="DI13" s="260">
        <f t="shared" si="6"/>
        <v>0</v>
      </c>
      <c r="DJ13" s="260">
        <f t="shared" si="6"/>
        <v>0</v>
      </c>
      <c r="DK13" s="260">
        <f t="shared" si="6"/>
        <v>0</v>
      </c>
      <c r="DL13" s="260">
        <f t="shared" si="6"/>
        <v>0</v>
      </c>
      <c r="DM13" s="260">
        <f t="shared" si="6"/>
        <v>0</v>
      </c>
      <c r="DN13" s="260">
        <f t="shared" si="6"/>
        <v>0</v>
      </c>
      <c r="DO13" s="260">
        <f t="shared" si="6"/>
        <v>0</v>
      </c>
      <c r="DP13" s="260">
        <f t="shared" si="6"/>
        <v>0</v>
      </c>
      <c r="DQ13" s="260">
        <f t="shared" si="6"/>
        <v>0</v>
      </c>
      <c r="DR13" s="260">
        <f t="shared" si="7"/>
        <v>0</v>
      </c>
      <c r="DS13" s="260">
        <f t="shared" si="7"/>
        <v>0</v>
      </c>
      <c r="DT13" s="260">
        <f t="shared" si="7"/>
        <v>0</v>
      </c>
      <c r="DU13" s="260">
        <f t="shared" si="7"/>
        <v>0</v>
      </c>
      <c r="DV13" s="260">
        <f t="shared" si="7"/>
        <v>0</v>
      </c>
      <c r="DW13" s="260">
        <f t="shared" si="7"/>
        <v>0</v>
      </c>
      <c r="DX13" s="260">
        <f t="shared" si="7"/>
        <v>0</v>
      </c>
      <c r="DY13" s="260"/>
      <c r="DZ13" s="260"/>
      <c r="EA13" s="260"/>
      <c r="EB13" s="260"/>
      <c r="EC13" s="260"/>
      <c r="ED13" s="260"/>
      <c r="EH13" s="300" t="s">
        <v>226</v>
      </c>
      <c r="EI13" s="301" t="s">
        <v>227</v>
      </c>
    </row>
    <row r="14" spans="1:139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203"/>
      <c r="CK14" s="181"/>
      <c r="CL14" s="289" t="str">
        <f>IF(COUNTIF(CN14:CN$43,"&lt;&gt;X")&gt;0,CM14,"")</f>
        <v/>
      </c>
      <c r="CM14" s="289" t="s">
        <v>265</v>
      </c>
      <c r="CN14" s="246" t="str">
        <f t="shared" si="3"/>
        <v>X</v>
      </c>
      <c r="CO14" s="290">
        <f t="shared" si="4"/>
        <v>0</v>
      </c>
      <c r="CP14" s="245"/>
      <c r="CQ14" s="259">
        <f t="shared" si="8"/>
        <v>0</v>
      </c>
      <c r="CR14" s="245">
        <f>SUM(Blad1!J15:N15)</f>
        <v>0</v>
      </c>
      <c r="CS14" s="260">
        <f>SUM(Blad1!O15:S15)</f>
        <v>0</v>
      </c>
      <c r="CT14" s="264">
        <f>SUM(Blad1!T15:X15)</f>
        <v>0</v>
      </c>
      <c r="CU14" s="260">
        <f t="shared" si="9"/>
        <v>0</v>
      </c>
      <c r="CV14" s="265" t="str">
        <f t="shared" si="5"/>
        <v>F</v>
      </c>
      <c r="CW14" s="260"/>
      <c r="CX14" s="260"/>
      <c r="CY14" s="260"/>
      <c r="CZ14" s="260"/>
      <c r="DA14" s="260"/>
      <c r="DB14" s="260">
        <f t="shared" si="6"/>
        <v>0</v>
      </c>
      <c r="DC14" s="260">
        <f t="shared" si="6"/>
        <v>0</v>
      </c>
      <c r="DD14" s="260">
        <f t="shared" si="6"/>
        <v>0</v>
      </c>
      <c r="DE14" s="260">
        <f t="shared" si="6"/>
        <v>0</v>
      </c>
      <c r="DF14" s="260">
        <f t="shared" si="6"/>
        <v>0</v>
      </c>
      <c r="DG14" s="260">
        <f t="shared" si="6"/>
        <v>0</v>
      </c>
      <c r="DH14" s="260">
        <f t="shared" si="6"/>
        <v>0</v>
      </c>
      <c r="DI14" s="260">
        <f t="shared" si="6"/>
        <v>0</v>
      </c>
      <c r="DJ14" s="260">
        <f t="shared" si="6"/>
        <v>0</v>
      </c>
      <c r="DK14" s="260">
        <f t="shared" si="6"/>
        <v>0</v>
      </c>
      <c r="DL14" s="260">
        <f t="shared" si="6"/>
        <v>0</v>
      </c>
      <c r="DM14" s="260">
        <f t="shared" si="6"/>
        <v>0</v>
      </c>
      <c r="DN14" s="260">
        <f t="shared" si="6"/>
        <v>0</v>
      </c>
      <c r="DO14" s="260">
        <f t="shared" si="6"/>
        <v>0</v>
      </c>
      <c r="DP14" s="260">
        <f t="shared" si="6"/>
        <v>0</v>
      </c>
      <c r="DQ14" s="260">
        <f t="shared" si="6"/>
        <v>0</v>
      </c>
      <c r="DR14" s="260">
        <f t="shared" si="7"/>
        <v>0</v>
      </c>
      <c r="DS14" s="260">
        <f t="shared" si="7"/>
        <v>0</v>
      </c>
      <c r="DT14" s="260">
        <f t="shared" si="7"/>
        <v>0</v>
      </c>
      <c r="DU14" s="260">
        <f t="shared" si="7"/>
        <v>0</v>
      </c>
      <c r="DV14" s="260">
        <f t="shared" si="7"/>
        <v>0</v>
      </c>
      <c r="DW14" s="260">
        <f t="shared" si="7"/>
        <v>0</v>
      </c>
      <c r="DX14" s="260">
        <f t="shared" si="7"/>
        <v>0</v>
      </c>
      <c r="DY14" s="260"/>
      <c r="DZ14" s="260"/>
      <c r="EA14" s="260"/>
      <c r="EB14" s="260"/>
      <c r="EC14" s="260"/>
      <c r="ED14" s="260"/>
      <c r="EH14" s="300" t="s">
        <v>228</v>
      </c>
      <c r="EI14" s="301" t="s">
        <v>229</v>
      </c>
    </row>
    <row r="15" spans="1:139" x14ac:dyDescent="0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203"/>
      <c r="CK15" s="181"/>
      <c r="CL15" s="289" t="str">
        <f>IF(COUNTIF(CN15:CN$43,"&lt;&gt;X")&gt;0,CM15,"")</f>
        <v/>
      </c>
      <c r="CM15" s="289" t="s">
        <v>266</v>
      </c>
      <c r="CN15" s="246" t="str">
        <f t="shared" si="3"/>
        <v>X</v>
      </c>
      <c r="CO15" s="290">
        <f t="shared" si="4"/>
        <v>0</v>
      </c>
      <c r="CP15" s="245"/>
      <c r="CQ15" s="259">
        <f t="shared" si="8"/>
        <v>0</v>
      </c>
      <c r="CR15" s="245">
        <f>SUM(Blad1!J16:N16)</f>
        <v>0</v>
      </c>
      <c r="CS15" s="260">
        <f>SUM(Blad1!O16:S16)</f>
        <v>0</v>
      </c>
      <c r="CT15" s="264">
        <f>SUM(Blad1!T16:X16)</f>
        <v>0</v>
      </c>
      <c r="CU15" s="260">
        <f t="shared" si="9"/>
        <v>0</v>
      </c>
      <c r="CV15" s="265" t="str">
        <f t="shared" si="5"/>
        <v>F</v>
      </c>
      <c r="CW15" s="260"/>
      <c r="CX15" s="260"/>
      <c r="CY15" s="260"/>
      <c r="CZ15" s="260"/>
      <c r="DA15" s="260"/>
      <c r="DB15" s="260">
        <f t="shared" si="6"/>
        <v>0</v>
      </c>
      <c r="DC15" s="260">
        <f t="shared" si="6"/>
        <v>0</v>
      </c>
      <c r="DD15" s="260">
        <f t="shared" si="6"/>
        <v>0</v>
      </c>
      <c r="DE15" s="260">
        <f t="shared" si="6"/>
        <v>0</v>
      </c>
      <c r="DF15" s="260">
        <f t="shared" si="6"/>
        <v>0</v>
      </c>
      <c r="DG15" s="260">
        <f t="shared" si="6"/>
        <v>0</v>
      </c>
      <c r="DH15" s="260">
        <f t="shared" si="6"/>
        <v>0</v>
      </c>
      <c r="DI15" s="260">
        <f t="shared" si="6"/>
        <v>0</v>
      </c>
      <c r="DJ15" s="260">
        <f t="shared" si="6"/>
        <v>0</v>
      </c>
      <c r="DK15" s="260">
        <f t="shared" si="6"/>
        <v>0</v>
      </c>
      <c r="DL15" s="260">
        <f t="shared" si="6"/>
        <v>0</v>
      </c>
      <c r="DM15" s="260">
        <f t="shared" si="6"/>
        <v>0</v>
      </c>
      <c r="DN15" s="260">
        <f t="shared" si="6"/>
        <v>0</v>
      </c>
      <c r="DO15" s="260">
        <f t="shared" si="6"/>
        <v>0</v>
      </c>
      <c r="DP15" s="260">
        <f t="shared" si="6"/>
        <v>0</v>
      </c>
      <c r="DQ15" s="260">
        <f t="shared" si="6"/>
        <v>0</v>
      </c>
      <c r="DR15" s="260">
        <f t="shared" si="7"/>
        <v>0</v>
      </c>
      <c r="DS15" s="260">
        <f t="shared" si="7"/>
        <v>0</v>
      </c>
      <c r="DT15" s="260">
        <f t="shared" si="7"/>
        <v>0</v>
      </c>
      <c r="DU15" s="260">
        <f t="shared" si="7"/>
        <v>0</v>
      </c>
      <c r="DV15" s="260">
        <f t="shared" si="7"/>
        <v>0</v>
      </c>
      <c r="DW15" s="260">
        <f t="shared" si="7"/>
        <v>0</v>
      </c>
      <c r="DX15" s="260">
        <f t="shared" si="7"/>
        <v>0</v>
      </c>
      <c r="DY15" s="260"/>
      <c r="DZ15" s="260"/>
      <c r="EA15" s="260"/>
      <c r="EB15" s="260"/>
      <c r="EC15" s="260"/>
      <c r="ED15" s="260"/>
      <c r="EH15" s="300" t="s">
        <v>230</v>
      </c>
      <c r="EI15" s="301" t="s">
        <v>231</v>
      </c>
    </row>
    <row r="16" spans="1:139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203"/>
      <c r="CK16" s="181"/>
      <c r="CL16" s="289" t="str">
        <f>IF(COUNTIF(CN16:CN$43,"&lt;&gt;X")&gt;0,CM16,"")</f>
        <v/>
      </c>
      <c r="CM16" s="289" t="s">
        <v>267</v>
      </c>
      <c r="CN16" s="246" t="str">
        <f t="shared" si="3"/>
        <v>X</v>
      </c>
      <c r="CO16" s="290">
        <f t="shared" si="4"/>
        <v>0</v>
      </c>
      <c r="CP16" s="245"/>
      <c r="CQ16" s="259">
        <f t="shared" si="8"/>
        <v>0</v>
      </c>
      <c r="CR16" s="245">
        <f>SUM(Blad1!J17:N17)</f>
        <v>0</v>
      </c>
      <c r="CS16" s="260">
        <f>SUM(Blad1!O17:S17)</f>
        <v>0</v>
      </c>
      <c r="CT16" s="264">
        <f>SUM(Blad1!T17:X17)</f>
        <v>0</v>
      </c>
      <c r="CU16" s="260">
        <f t="shared" si="9"/>
        <v>0</v>
      </c>
      <c r="CV16" s="265" t="str">
        <f t="shared" si="5"/>
        <v>F</v>
      </c>
      <c r="CW16" s="260"/>
      <c r="CX16" s="260"/>
      <c r="CY16" s="260"/>
      <c r="CZ16" s="260"/>
      <c r="DA16" s="260"/>
      <c r="DB16" s="260">
        <f t="shared" si="6"/>
        <v>0</v>
      </c>
      <c r="DC16" s="260">
        <f t="shared" si="6"/>
        <v>0</v>
      </c>
      <c r="DD16" s="260">
        <f t="shared" si="6"/>
        <v>0</v>
      </c>
      <c r="DE16" s="260">
        <f t="shared" si="6"/>
        <v>0</v>
      </c>
      <c r="DF16" s="260">
        <f t="shared" si="6"/>
        <v>0</v>
      </c>
      <c r="DG16" s="260">
        <f t="shared" si="6"/>
        <v>0</v>
      </c>
      <c r="DH16" s="260">
        <f t="shared" si="6"/>
        <v>0</v>
      </c>
      <c r="DI16" s="260">
        <f t="shared" si="6"/>
        <v>0</v>
      </c>
      <c r="DJ16" s="260">
        <f t="shared" si="6"/>
        <v>0</v>
      </c>
      <c r="DK16" s="260">
        <f t="shared" si="6"/>
        <v>0</v>
      </c>
      <c r="DL16" s="260">
        <f t="shared" si="6"/>
        <v>0</v>
      </c>
      <c r="DM16" s="260">
        <f t="shared" si="6"/>
        <v>0</v>
      </c>
      <c r="DN16" s="260">
        <f t="shared" si="6"/>
        <v>0</v>
      </c>
      <c r="DO16" s="260">
        <f t="shared" si="6"/>
        <v>0</v>
      </c>
      <c r="DP16" s="260">
        <f t="shared" si="6"/>
        <v>0</v>
      </c>
      <c r="DQ16" s="260">
        <f t="shared" si="6"/>
        <v>0</v>
      </c>
      <c r="DR16" s="260">
        <f t="shared" si="7"/>
        <v>0</v>
      </c>
      <c r="DS16" s="260">
        <f t="shared" si="7"/>
        <v>0</v>
      </c>
      <c r="DT16" s="260">
        <f t="shared" si="7"/>
        <v>0</v>
      </c>
      <c r="DU16" s="260">
        <f t="shared" si="7"/>
        <v>0</v>
      </c>
      <c r="DV16" s="260">
        <f t="shared" si="7"/>
        <v>0</v>
      </c>
      <c r="DW16" s="260">
        <f t="shared" si="7"/>
        <v>0</v>
      </c>
      <c r="DX16" s="260">
        <f t="shared" si="7"/>
        <v>0</v>
      </c>
      <c r="DY16" s="260"/>
      <c r="DZ16" s="260"/>
      <c r="EA16" s="260"/>
      <c r="EB16" s="260"/>
      <c r="EC16" s="260"/>
      <c r="ED16" s="260"/>
      <c r="EH16" s="300" t="s">
        <v>232</v>
      </c>
      <c r="EI16" s="301" t="s">
        <v>233</v>
      </c>
    </row>
    <row r="17" spans="1:139" x14ac:dyDescent="0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203"/>
      <c r="CK17" s="181"/>
      <c r="CL17" s="289" t="str">
        <f>IF(COUNTIF(CN17:CN$43,"&lt;&gt;X")&gt;0,CM17,"")</f>
        <v/>
      </c>
      <c r="CM17" s="289" t="s">
        <v>268</v>
      </c>
      <c r="CN17" s="246" t="str">
        <f t="shared" si="3"/>
        <v>X</v>
      </c>
      <c r="CO17" s="290">
        <f t="shared" si="4"/>
        <v>0</v>
      </c>
      <c r="CP17" s="245"/>
      <c r="CQ17" s="259">
        <f t="shared" si="8"/>
        <v>0</v>
      </c>
      <c r="CR17" s="245">
        <f>SUM(Blad1!J18:N18)</f>
        <v>0</v>
      </c>
      <c r="CS17" s="260">
        <f>SUM(Blad1!O18:S18)</f>
        <v>0</v>
      </c>
      <c r="CT17" s="264">
        <f>SUM(Blad1!T18:X18)</f>
        <v>0</v>
      </c>
      <c r="CU17" s="260">
        <f t="shared" si="9"/>
        <v>0</v>
      </c>
      <c r="CV17" s="265" t="str">
        <f t="shared" si="5"/>
        <v>F</v>
      </c>
      <c r="CW17" s="260"/>
      <c r="CX17" s="260"/>
      <c r="CY17" s="260"/>
      <c r="CZ17" s="260"/>
      <c r="DA17" s="260"/>
      <c r="DB17" s="260">
        <f t="shared" si="6"/>
        <v>0</v>
      </c>
      <c r="DC17" s="260">
        <f t="shared" si="6"/>
        <v>0</v>
      </c>
      <c r="DD17" s="260">
        <f t="shared" si="6"/>
        <v>0</v>
      </c>
      <c r="DE17" s="260">
        <f t="shared" si="6"/>
        <v>0</v>
      </c>
      <c r="DF17" s="260">
        <f t="shared" si="6"/>
        <v>0</v>
      </c>
      <c r="DG17" s="260">
        <f t="shared" si="6"/>
        <v>0</v>
      </c>
      <c r="DH17" s="260">
        <f t="shared" si="6"/>
        <v>0</v>
      </c>
      <c r="DI17" s="260">
        <f t="shared" si="6"/>
        <v>0</v>
      </c>
      <c r="DJ17" s="260">
        <f t="shared" si="6"/>
        <v>0</v>
      </c>
      <c r="DK17" s="260">
        <f t="shared" si="6"/>
        <v>0</v>
      </c>
      <c r="DL17" s="260">
        <f t="shared" si="6"/>
        <v>0</v>
      </c>
      <c r="DM17" s="260">
        <f t="shared" si="6"/>
        <v>0</v>
      </c>
      <c r="DN17" s="260">
        <f t="shared" si="6"/>
        <v>0</v>
      </c>
      <c r="DO17" s="260">
        <f t="shared" si="6"/>
        <v>0</v>
      </c>
      <c r="DP17" s="260">
        <f t="shared" si="6"/>
        <v>0</v>
      </c>
      <c r="DQ17" s="260">
        <f t="shared" si="6"/>
        <v>0</v>
      </c>
      <c r="DR17" s="260">
        <f t="shared" si="7"/>
        <v>0</v>
      </c>
      <c r="DS17" s="260">
        <f t="shared" si="7"/>
        <v>0</v>
      </c>
      <c r="DT17" s="260">
        <f t="shared" si="7"/>
        <v>0</v>
      </c>
      <c r="DU17" s="260">
        <f t="shared" si="7"/>
        <v>0</v>
      </c>
      <c r="DV17" s="260">
        <f t="shared" si="7"/>
        <v>0</v>
      </c>
      <c r="DW17" s="260">
        <f t="shared" si="7"/>
        <v>0</v>
      </c>
      <c r="DX17" s="260">
        <f t="shared" si="7"/>
        <v>0</v>
      </c>
      <c r="DY17" s="260"/>
      <c r="DZ17" s="260"/>
      <c r="EA17" s="260"/>
      <c r="EB17" s="260"/>
      <c r="EC17" s="260"/>
      <c r="ED17" s="260"/>
      <c r="EH17" s="300" t="s">
        <v>234</v>
      </c>
      <c r="EI17" s="301" t="s">
        <v>235</v>
      </c>
    </row>
    <row r="18" spans="1:139" x14ac:dyDescent="0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203"/>
      <c r="CK18" s="181"/>
      <c r="CL18" s="289" t="str">
        <f>IF(COUNTIF(CN18:CN$43,"&lt;&gt;X")&gt;0,CM18,"")</f>
        <v/>
      </c>
      <c r="CM18" s="289" t="s">
        <v>269</v>
      </c>
      <c r="CN18" s="246" t="str">
        <f t="shared" si="3"/>
        <v>X</v>
      </c>
      <c r="CO18" s="290">
        <f t="shared" si="4"/>
        <v>0</v>
      </c>
      <c r="CP18" s="245"/>
      <c r="CQ18" s="259">
        <f t="shared" si="8"/>
        <v>0</v>
      </c>
      <c r="CR18" s="245">
        <f>SUM(Blad1!J19:N19)</f>
        <v>0</v>
      </c>
      <c r="CS18" s="260">
        <f>SUM(Blad1!O19:S19)</f>
        <v>0</v>
      </c>
      <c r="CT18" s="264">
        <f>SUM(Blad1!T19:X19)</f>
        <v>0</v>
      </c>
      <c r="CU18" s="260">
        <f t="shared" si="9"/>
        <v>0</v>
      </c>
      <c r="CV18" s="265" t="str">
        <f t="shared" si="5"/>
        <v>F</v>
      </c>
      <c r="CW18" s="260"/>
      <c r="CX18" s="260"/>
      <c r="CY18" s="260"/>
      <c r="CZ18" s="260"/>
      <c r="DA18" s="260"/>
      <c r="DB18" s="260">
        <f t="shared" si="6"/>
        <v>0</v>
      </c>
      <c r="DC18" s="260">
        <f t="shared" si="6"/>
        <v>0</v>
      </c>
      <c r="DD18" s="260">
        <f t="shared" si="6"/>
        <v>0</v>
      </c>
      <c r="DE18" s="260">
        <f t="shared" si="6"/>
        <v>0</v>
      </c>
      <c r="DF18" s="260">
        <f t="shared" si="6"/>
        <v>0</v>
      </c>
      <c r="DG18" s="260">
        <f t="shared" si="6"/>
        <v>0</v>
      </c>
      <c r="DH18" s="260">
        <f t="shared" si="6"/>
        <v>0</v>
      </c>
      <c r="DI18" s="260">
        <f t="shared" si="6"/>
        <v>0</v>
      </c>
      <c r="DJ18" s="260">
        <f t="shared" si="6"/>
        <v>0</v>
      </c>
      <c r="DK18" s="260">
        <f t="shared" si="6"/>
        <v>0</v>
      </c>
      <c r="DL18" s="260">
        <f t="shared" si="6"/>
        <v>0</v>
      </c>
      <c r="DM18" s="260">
        <f t="shared" si="6"/>
        <v>0</v>
      </c>
      <c r="DN18" s="260">
        <f t="shared" si="6"/>
        <v>0</v>
      </c>
      <c r="DO18" s="260">
        <f t="shared" si="6"/>
        <v>0</v>
      </c>
      <c r="DP18" s="260">
        <f t="shared" si="6"/>
        <v>0</v>
      </c>
      <c r="DQ18" s="260">
        <f t="shared" si="6"/>
        <v>0</v>
      </c>
      <c r="DR18" s="260">
        <f t="shared" si="7"/>
        <v>0</v>
      </c>
      <c r="DS18" s="260">
        <f t="shared" si="7"/>
        <v>0</v>
      </c>
      <c r="DT18" s="260">
        <f t="shared" si="7"/>
        <v>0</v>
      </c>
      <c r="DU18" s="260">
        <f t="shared" si="7"/>
        <v>0</v>
      </c>
      <c r="DV18" s="260">
        <f t="shared" si="7"/>
        <v>0</v>
      </c>
      <c r="DW18" s="260">
        <f t="shared" si="7"/>
        <v>0</v>
      </c>
      <c r="DX18" s="260">
        <f t="shared" si="7"/>
        <v>0</v>
      </c>
      <c r="DY18" s="260"/>
      <c r="DZ18" s="260"/>
      <c r="EA18" s="260"/>
      <c r="EB18" s="260"/>
      <c r="EC18" s="260"/>
      <c r="ED18" s="260"/>
      <c r="EH18" s="300" t="s">
        <v>236</v>
      </c>
      <c r="EI18" s="301" t="s">
        <v>237</v>
      </c>
    </row>
    <row r="19" spans="1:139" x14ac:dyDescent="0.2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203"/>
      <c r="CK19" s="181"/>
      <c r="CL19" s="289" t="str">
        <f>IF(COUNTIF(CN19:CN$43,"&lt;&gt;X")&gt;0,CM19,"")</f>
        <v/>
      </c>
      <c r="CM19" s="289" t="s">
        <v>270</v>
      </c>
      <c r="CN19" s="246" t="str">
        <f t="shared" si="3"/>
        <v>X</v>
      </c>
      <c r="CO19" s="290">
        <f t="shared" si="4"/>
        <v>0</v>
      </c>
      <c r="CP19" s="245"/>
      <c r="CQ19" s="259">
        <f t="shared" si="8"/>
        <v>0</v>
      </c>
      <c r="CR19" s="245">
        <f>SUM(Blad1!J20:N20)</f>
        <v>0</v>
      </c>
      <c r="CS19" s="260">
        <f>SUM(Blad1!O20:S20)</f>
        <v>0</v>
      </c>
      <c r="CT19" s="264">
        <f>SUM(Blad1!T20:X20)</f>
        <v>0</v>
      </c>
      <c r="CU19" s="260">
        <f t="shared" si="9"/>
        <v>0</v>
      </c>
      <c r="CV19" s="265" t="str">
        <f t="shared" si="5"/>
        <v>F</v>
      </c>
      <c r="CW19" s="260"/>
      <c r="CX19" s="260"/>
      <c r="CY19" s="260"/>
      <c r="CZ19" s="260"/>
      <c r="DA19" s="260"/>
      <c r="DB19" s="260">
        <f t="shared" si="6"/>
        <v>0</v>
      </c>
      <c r="DC19" s="260">
        <f t="shared" si="6"/>
        <v>0</v>
      </c>
      <c r="DD19" s="260">
        <f t="shared" si="6"/>
        <v>0</v>
      </c>
      <c r="DE19" s="260">
        <f t="shared" si="6"/>
        <v>0</v>
      </c>
      <c r="DF19" s="260">
        <f t="shared" si="6"/>
        <v>0</v>
      </c>
      <c r="DG19" s="260">
        <f t="shared" si="6"/>
        <v>0</v>
      </c>
      <c r="DH19" s="260">
        <f t="shared" si="6"/>
        <v>0</v>
      </c>
      <c r="DI19" s="260">
        <f t="shared" si="6"/>
        <v>0</v>
      </c>
      <c r="DJ19" s="260">
        <f t="shared" si="6"/>
        <v>0</v>
      </c>
      <c r="DK19" s="260">
        <f t="shared" si="6"/>
        <v>0</v>
      </c>
      <c r="DL19" s="260">
        <f t="shared" si="6"/>
        <v>0</v>
      </c>
      <c r="DM19" s="260">
        <f t="shared" si="6"/>
        <v>0</v>
      </c>
      <c r="DN19" s="260">
        <f t="shared" si="6"/>
        <v>0</v>
      </c>
      <c r="DO19" s="260">
        <f t="shared" si="6"/>
        <v>0</v>
      </c>
      <c r="DP19" s="260">
        <f t="shared" si="6"/>
        <v>0</v>
      </c>
      <c r="DQ19" s="260">
        <f t="shared" si="6"/>
        <v>0</v>
      </c>
      <c r="DR19" s="260">
        <f t="shared" si="7"/>
        <v>0</v>
      </c>
      <c r="DS19" s="260">
        <f t="shared" si="7"/>
        <v>0</v>
      </c>
      <c r="DT19" s="260">
        <f t="shared" si="7"/>
        <v>0</v>
      </c>
      <c r="DU19" s="260">
        <f t="shared" si="7"/>
        <v>0</v>
      </c>
      <c r="DV19" s="260">
        <f t="shared" si="7"/>
        <v>0</v>
      </c>
      <c r="DW19" s="260">
        <f t="shared" si="7"/>
        <v>0</v>
      </c>
      <c r="DX19" s="260">
        <f t="shared" si="7"/>
        <v>0</v>
      </c>
      <c r="DY19" s="260"/>
      <c r="DZ19" s="260"/>
      <c r="EA19" s="260"/>
      <c r="EB19" s="260"/>
      <c r="EC19" s="260"/>
      <c r="ED19" s="260"/>
      <c r="EH19" s="300" t="s">
        <v>238</v>
      </c>
      <c r="EI19" s="301" t="s">
        <v>239</v>
      </c>
    </row>
    <row r="20" spans="1:139" x14ac:dyDescent="0.2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203"/>
      <c r="CK20" s="181"/>
      <c r="CL20" s="289" t="str">
        <f>IF(COUNTIF(CN20:CN$43,"&lt;&gt;X")&gt;0,CM20,"")</f>
        <v/>
      </c>
      <c r="CM20" s="289" t="s">
        <v>271</v>
      </c>
      <c r="CN20" s="246" t="str">
        <f t="shared" si="3"/>
        <v>X</v>
      </c>
      <c r="CO20" s="290">
        <f t="shared" si="4"/>
        <v>0</v>
      </c>
      <c r="CP20" s="245"/>
      <c r="CQ20" s="259">
        <f t="shared" si="8"/>
        <v>0</v>
      </c>
      <c r="CR20" s="245">
        <f>SUM(Blad1!J21:N21)</f>
        <v>0</v>
      </c>
      <c r="CS20" s="260">
        <f>SUM(Blad1!O21:S21)</f>
        <v>0</v>
      </c>
      <c r="CT20" s="264">
        <f>SUM(Blad1!T21:X21)</f>
        <v>0</v>
      </c>
      <c r="CU20" s="260">
        <f t="shared" si="9"/>
        <v>0</v>
      </c>
      <c r="CV20" s="265" t="str">
        <f t="shared" si="5"/>
        <v>F</v>
      </c>
      <c r="CW20" s="260"/>
      <c r="CX20" s="260"/>
      <c r="CY20" s="260"/>
      <c r="CZ20" s="260"/>
      <c r="DA20" s="260"/>
      <c r="DB20" s="260">
        <f t="shared" si="6"/>
        <v>0</v>
      </c>
      <c r="DC20" s="260">
        <f t="shared" si="6"/>
        <v>0</v>
      </c>
      <c r="DD20" s="260">
        <f t="shared" si="6"/>
        <v>0</v>
      </c>
      <c r="DE20" s="260">
        <f t="shared" si="6"/>
        <v>0</v>
      </c>
      <c r="DF20" s="260">
        <f t="shared" si="6"/>
        <v>0</v>
      </c>
      <c r="DG20" s="260">
        <f t="shared" si="6"/>
        <v>0</v>
      </c>
      <c r="DH20" s="260">
        <f t="shared" si="6"/>
        <v>0</v>
      </c>
      <c r="DI20" s="260">
        <f t="shared" si="6"/>
        <v>0</v>
      </c>
      <c r="DJ20" s="260">
        <f t="shared" si="6"/>
        <v>0</v>
      </c>
      <c r="DK20" s="260">
        <f t="shared" si="6"/>
        <v>0</v>
      </c>
      <c r="DL20" s="260">
        <f t="shared" si="6"/>
        <v>0</v>
      </c>
      <c r="DM20" s="260">
        <f t="shared" si="6"/>
        <v>0</v>
      </c>
      <c r="DN20" s="260">
        <f t="shared" si="6"/>
        <v>0</v>
      </c>
      <c r="DO20" s="260">
        <f t="shared" si="6"/>
        <v>0</v>
      </c>
      <c r="DP20" s="260">
        <f t="shared" si="6"/>
        <v>0</v>
      </c>
      <c r="DQ20" s="260">
        <f t="shared" si="6"/>
        <v>0</v>
      </c>
      <c r="DR20" s="260">
        <f t="shared" si="7"/>
        <v>0</v>
      </c>
      <c r="DS20" s="260">
        <f t="shared" si="7"/>
        <v>0</v>
      </c>
      <c r="DT20" s="260">
        <f t="shared" si="7"/>
        <v>0</v>
      </c>
      <c r="DU20" s="260">
        <f t="shared" si="7"/>
        <v>0</v>
      </c>
      <c r="DV20" s="260">
        <f t="shared" si="7"/>
        <v>0</v>
      </c>
      <c r="DW20" s="260">
        <f t="shared" si="7"/>
        <v>0</v>
      </c>
      <c r="DX20" s="260">
        <f t="shared" si="7"/>
        <v>0</v>
      </c>
      <c r="DY20" s="260"/>
      <c r="DZ20" s="260"/>
      <c r="EA20" s="260"/>
      <c r="EB20" s="260"/>
      <c r="EC20" s="260"/>
      <c r="ED20" s="260"/>
      <c r="EH20" s="300" t="s">
        <v>240</v>
      </c>
      <c r="EI20" s="301" t="s">
        <v>241</v>
      </c>
    </row>
    <row r="21" spans="1:139" x14ac:dyDescent="0.2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203"/>
      <c r="CK21" s="181"/>
      <c r="CL21" s="289" t="str">
        <f>IF(COUNTIF(CN21:CN$43,"&lt;&gt;X")&gt;0,CM21,"")</f>
        <v/>
      </c>
      <c r="CM21" s="289" t="s">
        <v>272</v>
      </c>
      <c r="CN21" s="246" t="str">
        <f t="shared" si="3"/>
        <v>X</v>
      </c>
      <c r="CO21" s="290">
        <f t="shared" si="4"/>
        <v>0</v>
      </c>
      <c r="CP21" s="245"/>
      <c r="CQ21" s="259">
        <f t="shared" si="8"/>
        <v>0</v>
      </c>
      <c r="CR21" s="245">
        <f>SUM(Blad1!J22:N22)</f>
        <v>0</v>
      </c>
      <c r="CS21" s="260">
        <f>SUM(Blad1!O22:S22)</f>
        <v>0</v>
      </c>
      <c r="CT21" s="264">
        <f>SUM(Blad1!T22:X22)</f>
        <v>0</v>
      </c>
      <c r="CU21" s="260">
        <f t="shared" si="9"/>
        <v>0</v>
      </c>
      <c r="CV21" s="265" t="str">
        <f t="shared" si="5"/>
        <v>F</v>
      </c>
      <c r="CW21" s="260"/>
      <c r="CX21" s="260"/>
      <c r="CY21" s="260"/>
      <c r="CZ21" s="260"/>
      <c r="DA21" s="260"/>
      <c r="DB21" s="260">
        <f t="shared" si="6"/>
        <v>0</v>
      </c>
      <c r="DC21" s="260">
        <f t="shared" si="6"/>
        <v>0</v>
      </c>
      <c r="DD21" s="260">
        <f t="shared" si="6"/>
        <v>0</v>
      </c>
      <c r="DE21" s="260">
        <f t="shared" si="6"/>
        <v>0</v>
      </c>
      <c r="DF21" s="260">
        <f t="shared" si="6"/>
        <v>0</v>
      </c>
      <c r="DG21" s="260">
        <f t="shared" si="6"/>
        <v>0</v>
      </c>
      <c r="DH21" s="260">
        <f t="shared" si="6"/>
        <v>0</v>
      </c>
      <c r="DI21" s="260">
        <f t="shared" si="6"/>
        <v>0</v>
      </c>
      <c r="DJ21" s="260">
        <f t="shared" si="6"/>
        <v>0</v>
      </c>
      <c r="DK21" s="260">
        <f t="shared" si="6"/>
        <v>0</v>
      </c>
      <c r="DL21" s="260">
        <f t="shared" si="6"/>
        <v>0</v>
      </c>
      <c r="DM21" s="260">
        <f t="shared" si="6"/>
        <v>0</v>
      </c>
      <c r="DN21" s="260">
        <f t="shared" si="6"/>
        <v>0</v>
      </c>
      <c r="DO21" s="260">
        <f t="shared" si="6"/>
        <v>0</v>
      </c>
      <c r="DP21" s="260">
        <f t="shared" si="6"/>
        <v>0</v>
      </c>
      <c r="DQ21" s="260">
        <f t="shared" si="6"/>
        <v>0</v>
      </c>
      <c r="DR21" s="260">
        <f t="shared" si="7"/>
        <v>0</v>
      </c>
      <c r="DS21" s="260">
        <f t="shared" si="7"/>
        <v>0</v>
      </c>
      <c r="DT21" s="260">
        <f t="shared" si="7"/>
        <v>0</v>
      </c>
      <c r="DU21" s="260">
        <f t="shared" si="7"/>
        <v>0</v>
      </c>
      <c r="DV21" s="260">
        <f t="shared" si="7"/>
        <v>0</v>
      </c>
      <c r="DW21" s="260">
        <f t="shared" si="7"/>
        <v>0</v>
      </c>
      <c r="DX21" s="260">
        <f t="shared" si="7"/>
        <v>0</v>
      </c>
      <c r="DY21" s="260"/>
      <c r="DZ21" s="260"/>
      <c r="EA21" s="260"/>
      <c r="EB21" s="260"/>
      <c r="EC21" s="260"/>
      <c r="ED21" s="260"/>
      <c r="EH21" s="300" t="s">
        <v>242</v>
      </c>
      <c r="EI21" s="301" t="s">
        <v>243</v>
      </c>
    </row>
    <row r="22" spans="1:139" x14ac:dyDescent="0.2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203"/>
      <c r="CK22" s="181"/>
      <c r="CL22" s="289" t="str">
        <f>IF(COUNTIF(CN22:CN$43,"&lt;&gt;X")&gt;0,CM22,"")</f>
        <v/>
      </c>
      <c r="CM22" s="289" t="s">
        <v>273</v>
      </c>
      <c r="CN22" s="246" t="str">
        <f t="shared" si="3"/>
        <v>X</v>
      </c>
      <c r="CO22" s="290">
        <f t="shared" si="4"/>
        <v>0</v>
      </c>
      <c r="CP22" s="245"/>
      <c r="CQ22" s="259">
        <f t="shared" si="8"/>
        <v>0</v>
      </c>
      <c r="CR22" s="245">
        <f>SUM(Blad1!J23:N23)</f>
        <v>0</v>
      </c>
      <c r="CS22" s="260">
        <f>SUM(Blad1!O23:S23)</f>
        <v>0</v>
      </c>
      <c r="CT22" s="264">
        <f>SUM(Blad1!T23:X23)</f>
        <v>0</v>
      </c>
      <c r="CU22" s="260">
        <f t="shared" si="9"/>
        <v>0</v>
      </c>
      <c r="CV22" s="265" t="str">
        <f t="shared" si="5"/>
        <v>F</v>
      </c>
      <c r="CW22" s="260"/>
      <c r="CX22" s="260"/>
      <c r="CY22" s="260"/>
      <c r="CZ22" s="260"/>
      <c r="DA22" s="260"/>
      <c r="DB22" s="260">
        <f t="shared" ref="DB22:DQ31" si="10">SUMIF($E$5:$CN$5,DB$11,$E22:$CN22)</f>
        <v>0</v>
      </c>
      <c r="DC22" s="260">
        <f t="shared" si="10"/>
        <v>0</v>
      </c>
      <c r="DD22" s="260">
        <f t="shared" si="10"/>
        <v>0</v>
      </c>
      <c r="DE22" s="260">
        <f t="shared" si="10"/>
        <v>0</v>
      </c>
      <c r="DF22" s="260">
        <f t="shared" si="10"/>
        <v>0</v>
      </c>
      <c r="DG22" s="260">
        <f t="shared" si="10"/>
        <v>0</v>
      </c>
      <c r="DH22" s="260">
        <f t="shared" si="10"/>
        <v>0</v>
      </c>
      <c r="DI22" s="260">
        <f t="shared" si="10"/>
        <v>0</v>
      </c>
      <c r="DJ22" s="260">
        <f t="shared" si="10"/>
        <v>0</v>
      </c>
      <c r="DK22" s="260">
        <f t="shared" si="10"/>
        <v>0</v>
      </c>
      <c r="DL22" s="260">
        <f t="shared" si="10"/>
        <v>0</v>
      </c>
      <c r="DM22" s="260">
        <f t="shared" si="10"/>
        <v>0</v>
      </c>
      <c r="DN22" s="260">
        <f t="shared" si="10"/>
        <v>0</v>
      </c>
      <c r="DO22" s="260">
        <f t="shared" si="10"/>
        <v>0</v>
      </c>
      <c r="DP22" s="260">
        <f t="shared" si="10"/>
        <v>0</v>
      </c>
      <c r="DQ22" s="260">
        <f t="shared" si="10"/>
        <v>0</v>
      </c>
      <c r="DR22" s="260">
        <f t="shared" ref="DR22:DX31" si="11">SUMIF($E$6:$CN$6,DR$11,$E22:$CN22)</f>
        <v>0</v>
      </c>
      <c r="DS22" s="260">
        <f t="shared" si="11"/>
        <v>0</v>
      </c>
      <c r="DT22" s="260">
        <f t="shared" si="11"/>
        <v>0</v>
      </c>
      <c r="DU22" s="260">
        <f t="shared" si="11"/>
        <v>0</v>
      </c>
      <c r="DV22" s="260">
        <f t="shared" si="11"/>
        <v>0</v>
      </c>
      <c r="DW22" s="260">
        <f t="shared" si="11"/>
        <v>0</v>
      </c>
      <c r="DX22" s="260">
        <f t="shared" si="11"/>
        <v>0</v>
      </c>
      <c r="DY22" s="260"/>
      <c r="DZ22" s="260"/>
      <c r="EA22" s="260"/>
      <c r="EB22" s="260"/>
      <c r="EC22" s="260"/>
      <c r="ED22" s="260"/>
      <c r="EH22" s="300" t="s">
        <v>244</v>
      </c>
      <c r="EI22" s="301" t="s">
        <v>245</v>
      </c>
    </row>
    <row r="23" spans="1:139" x14ac:dyDescent="0.2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203"/>
      <c r="CK23" s="181"/>
      <c r="CL23" s="289" t="str">
        <f>IF(COUNTIF(CN23:CN$43,"&lt;&gt;X")&gt;0,CM23,"")</f>
        <v/>
      </c>
      <c r="CM23" s="289" t="s">
        <v>274</v>
      </c>
      <c r="CN23" s="246" t="str">
        <f t="shared" si="3"/>
        <v>X</v>
      </c>
      <c r="CO23" s="290">
        <f t="shared" si="4"/>
        <v>0</v>
      </c>
      <c r="CP23" s="245"/>
      <c r="CQ23" s="259">
        <f t="shared" si="8"/>
        <v>0</v>
      </c>
      <c r="CR23" s="245">
        <f>SUM(Blad1!J24:N24)</f>
        <v>0</v>
      </c>
      <c r="CS23" s="260">
        <f>SUM(Blad1!O24:S24)</f>
        <v>0</v>
      </c>
      <c r="CT23" s="264">
        <f>SUM(Blad1!T24:X24)</f>
        <v>0</v>
      </c>
      <c r="CU23" s="260">
        <f t="shared" si="9"/>
        <v>0</v>
      </c>
      <c r="CV23" s="265" t="str">
        <f t="shared" si="5"/>
        <v>F</v>
      </c>
      <c r="CW23" s="260"/>
      <c r="CX23" s="260"/>
      <c r="CY23" s="260"/>
      <c r="CZ23" s="260"/>
      <c r="DA23" s="260"/>
      <c r="DB23" s="260">
        <f t="shared" si="10"/>
        <v>0</v>
      </c>
      <c r="DC23" s="260">
        <f t="shared" si="10"/>
        <v>0</v>
      </c>
      <c r="DD23" s="260">
        <f t="shared" si="10"/>
        <v>0</v>
      </c>
      <c r="DE23" s="260">
        <f t="shared" si="10"/>
        <v>0</v>
      </c>
      <c r="DF23" s="260">
        <f t="shared" si="10"/>
        <v>0</v>
      </c>
      <c r="DG23" s="260">
        <f t="shared" si="10"/>
        <v>0</v>
      </c>
      <c r="DH23" s="260">
        <f t="shared" si="10"/>
        <v>0</v>
      </c>
      <c r="DI23" s="260">
        <f t="shared" si="10"/>
        <v>0</v>
      </c>
      <c r="DJ23" s="260">
        <f t="shared" si="10"/>
        <v>0</v>
      </c>
      <c r="DK23" s="260">
        <f t="shared" si="10"/>
        <v>0</v>
      </c>
      <c r="DL23" s="260">
        <f t="shared" si="10"/>
        <v>0</v>
      </c>
      <c r="DM23" s="260">
        <f t="shared" si="10"/>
        <v>0</v>
      </c>
      <c r="DN23" s="260">
        <f t="shared" si="10"/>
        <v>0</v>
      </c>
      <c r="DO23" s="260">
        <f t="shared" si="10"/>
        <v>0</v>
      </c>
      <c r="DP23" s="260">
        <f t="shared" si="10"/>
        <v>0</v>
      </c>
      <c r="DQ23" s="260">
        <f t="shared" si="10"/>
        <v>0</v>
      </c>
      <c r="DR23" s="260">
        <f t="shared" si="11"/>
        <v>0</v>
      </c>
      <c r="DS23" s="260">
        <f t="shared" si="11"/>
        <v>0</v>
      </c>
      <c r="DT23" s="260">
        <f t="shared" si="11"/>
        <v>0</v>
      </c>
      <c r="DU23" s="260">
        <f t="shared" si="11"/>
        <v>0</v>
      </c>
      <c r="DV23" s="260">
        <f t="shared" si="11"/>
        <v>0</v>
      </c>
      <c r="DW23" s="260">
        <f t="shared" si="11"/>
        <v>0</v>
      </c>
      <c r="DX23" s="260">
        <f t="shared" si="11"/>
        <v>0</v>
      </c>
      <c r="DY23" s="260"/>
      <c r="DZ23" s="260"/>
      <c r="EA23" s="260"/>
      <c r="EB23" s="260"/>
      <c r="EC23" s="260"/>
      <c r="ED23" s="260"/>
      <c r="EH23" s="300" t="s">
        <v>246</v>
      </c>
      <c r="EI23" s="301" t="s">
        <v>247</v>
      </c>
    </row>
    <row r="24" spans="1:139" x14ac:dyDescent="0.2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203"/>
      <c r="CK24" s="181"/>
      <c r="CL24" s="289" t="str">
        <f>IF(COUNTIF(CN24:CN$43,"&lt;&gt;X")&gt;0,CM24,"")</f>
        <v/>
      </c>
      <c r="CM24" s="289" t="s">
        <v>275</v>
      </c>
      <c r="CN24" s="246" t="str">
        <f t="shared" si="3"/>
        <v>X</v>
      </c>
      <c r="CO24" s="290">
        <f t="shared" si="4"/>
        <v>0</v>
      </c>
      <c r="CP24" s="245"/>
      <c r="CQ24" s="259">
        <f t="shared" si="8"/>
        <v>0</v>
      </c>
      <c r="CR24" s="245">
        <f>SUM(Blad1!J25:N25)</f>
        <v>0</v>
      </c>
      <c r="CS24" s="260">
        <f>SUM(Blad1!O25:S25)</f>
        <v>0</v>
      </c>
      <c r="CT24" s="264">
        <f>SUM(Blad1!T25:X25)</f>
        <v>0</v>
      </c>
      <c r="CU24" s="260">
        <f t="shared" si="9"/>
        <v>0</v>
      </c>
      <c r="CV24" s="265" t="str">
        <f t="shared" si="5"/>
        <v>F</v>
      </c>
      <c r="CW24" s="260"/>
      <c r="CX24" s="260"/>
      <c r="CY24" s="260"/>
      <c r="CZ24" s="260"/>
      <c r="DA24" s="260"/>
      <c r="DB24" s="260">
        <f t="shared" si="10"/>
        <v>0</v>
      </c>
      <c r="DC24" s="260">
        <f t="shared" si="10"/>
        <v>0</v>
      </c>
      <c r="DD24" s="260">
        <f t="shared" si="10"/>
        <v>0</v>
      </c>
      <c r="DE24" s="260">
        <f t="shared" si="10"/>
        <v>0</v>
      </c>
      <c r="DF24" s="260">
        <f t="shared" si="10"/>
        <v>0</v>
      </c>
      <c r="DG24" s="260">
        <f t="shared" si="10"/>
        <v>0</v>
      </c>
      <c r="DH24" s="260">
        <f t="shared" si="10"/>
        <v>0</v>
      </c>
      <c r="DI24" s="260">
        <f t="shared" si="10"/>
        <v>0</v>
      </c>
      <c r="DJ24" s="260">
        <f t="shared" si="10"/>
        <v>0</v>
      </c>
      <c r="DK24" s="260">
        <f t="shared" si="10"/>
        <v>0</v>
      </c>
      <c r="DL24" s="260">
        <f t="shared" si="10"/>
        <v>0</v>
      </c>
      <c r="DM24" s="260">
        <f t="shared" si="10"/>
        <v>0</v>
      </c>
      <c r="DN24" s="260">
        <f t="shared" si="10"/>
        <v>0</v>
      </c>
      <c r="DO24" s="260">
        <f t="shared" si="10"/>
        <v>0</v>
      </c>
      <c r="DP24" s="260">
        <f t="shared" si="10"/>
        <v>0</v>
      </c>
      <c r="DQ24" s="260">
        <f t="shared" si="10"/>
        <v>0</v>
      </c>
      <c r="DR24" s="260">
        <f t="shared" si="11"/>
        <v>0</v>
      </c>
      <c r="DS24" s="260">
        <f t="shared" si="11"/>
        <v>0</v>
      </c>
      <c r="DT24" s="260">
        <f t="shared" si="11"/>
        <v>0</v>
      </c>
      <c r="DU24" s="260">
        <f t="shared" si="11"/>
        <v>0</v>
      </c>
      <c r="DV24" s="260">
        <f t="shared" si="11"/>
        <v>0</v>
      </c>
      <c r="DW24" s="260">
        <f t="shared" si="11"/>
        <v>0</v>
      </c>
      <c r="DX24" s="260">
        <f t="shared" si="11"/>
        <v>0</v>
      </c>
      <c r="DY24" s="260"/>
      <c r="DZ24" s="260"/>
      <c r="EA24" s="260"/>
      <c r="EB24" s="260"/>
      <c r="EC24" s="260"/>
      <c r="ED24" s="260"/>
      <c r="EH24" s="300" t="s">
        <v>248</v>
      </c>
      <c r="EI24" s="301" t="s">
        <v>249</v>
      </c>
    </row>
    <row r="25" spans="1:139" x14ac:dyDescent="0.2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203"/>
      <c r="CK25" s="181"/>
      <c r="CL25" s="289" t="str">
        <f>IF(COUNTIF(CN25:CN$43,"&lt;&gt;X")&gt;0,CM25,"")</f>
        <v/>
      </c>
      <c r="CM25" s="289" t="s">
        <v>276</v>
      </c>
      <c r="CN25" s="246" t="str">
        <f t="shared" si="3"/>
        <v>X</v>
      </c>
      <c r="CO25" s="290">
        <f t="shared" si="4"/>
        <v>0</v>
      </c>
      <c r="CP25" s="245"/>
      <c r="CQ25" s="259">
        <f t="shared" si="8"/>
        <v>0</v>
      </c>
      <c r="CR25" s="245">
        <f>SUM(Blad1!J26:N26)</f>
        <v>0</v>
      </c>
      <c r="CS25" s="260">
        <f>SUM(Blad1!O26:S26)</f>
        <v>0</v>
      </c>
      <c r="CT25" s="264">
        <f>SUM(Blad1!T26:X26)</f>
        <v>0</v>
      </c>
      <c r="CU25" s="260">
        <f t="shared" si="9"/>
        <v>0</v>
      </c>
      <c r="CV25" s="265" t="str">
        <f t="shared" si="5"/>
        <v>F</v>
      </c>
      <c r="CW25" s="260"/>
      <c r="CX25" s="260"/>
      <c r="CY25" s="260"/>
      <c r="CZ25" s="260"/>
      <c r="DA25" s="260"/>
      <c r="DB25" s="260">
        <f t="shared" si="10"/>
        <v>0</v>
      </c>
      <c r="DC25" s="260">
        <f t="shared" si="10"/>
        <v>0</v>
      </c>
      <c r="DD25" s="260">
        <f t="shared" si="10"/>
        <v>0</v>
      </c>
      <c r="DE25" s="260">
        <f t="shared" si="10"/>
        <v>0</v>
      </c>
      <c r="DF25" s="260">
        <f t="shared" si="10"/>
        <v>0</v>
      </c>
      <c r="DG25" s="260">
        <f t="shared" si="10"/>
        <v>0</v>
      </c>
      <c r="DH25" s="260">
        <f t="shared" si="10"/>
        <v>0</v>
      </c>
      <c r="DI25" s="260">
        <f t="shared" si="10"/>
        <v>0</v>
      </c>
      <c r="DJ25" s="260">
        <f t="shared" si="10"/>
        <v>0</v>
      </c>
      <c r="DK25" s="260">
        <f t="shared" si="10"/>
        <v>0</v>
      </c>
      <c r="DL25" s="260">
        <f t="shared" si="10"/>
        <v>0</v>
      </c>
      <c r="DM25" s="260">
        <f t="shared" si="10"/>
        <v>0</v>
      </c>
      <c r="DN25" s="260">
        <f t="shared" si="10"/>
        <v>0</v>
      </c>
      <c r="DO25" s="260">
        <f t="shared" si="10"/>
        <v>0</v>
      </c>
      <c r="DP25" s="260">
        <f t="shared" si="10"/>
        <v>0</v>
      </c>
      <c r="DQ25" s="260">
        <f t="shared" si="10"/>
        <v>0</v>
      </c>
      <c r="DR25" s="260">
        <f t="shared" si="11"/>
        <v>0</v>
      </c>
      <c r="DS25" s="260">
        <f t="shared" si="11"/>
        <v>0</v>
      </c>
      <c r="DT25" s="260">
        <f t="shared" si="11"/>
        <v>0</v>
      </c>
      <c r="DU25" s="260">
        <f t="shared" si="11"/>
        <v>0</v>
      </c>
      <c r="DV25" s="260">
        <f t="shared" si="11"/>
        <v>0</v>
      </c>
      <c r="DW25" s="260">
        <f t="shared" si="11"/>
        <v>0</v>
      </c>
      <c r="DX25" s="260">
        <f t="shared" si="11"/>
        <v>0</v>
      </c>
      <c r="DY25" s="260"/>
      <c r="DZ25" s="260"/>
      <c r="EA25" s="260"/>
      <c r="EB25" s="260"/>
      <c r="EC25" s="260"/>
      <c r="ED25" s="260"/>
      <c r="EH25" s="300" t="s">
        <v>250</v>
      </c>
      <c r="EI25" s="301" t="s">
        <v>251</v>
      </c>
    </row>
    <row r="26" spans="1:139" x14ac:dyDescent="0.2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203"/>
      <c r="CK26" s="181"/>
      <c r="CL26" s="289" t="str">
        <f>IF(COUNTIF(CN26:CN$43,"&lt;&gt;X")&gt;0,CM26,"")</f>
        <v/>
      </c>
      <c r="CM26" s="289" t="s">
        <v>277</v>
      </c>
      <c r="CN26" s="246" t="str">
        <f t="shared" si="3"/>
        <v>X</v>
      </c>
      <c r="CO26" s="290">
        <f t="shared" si="4"/>
        <v>0</v>
      </c>
      <c r="CP26" s="245"/>
      <c r="CQ26" s="259">
        <f t="shared" si="8"/>
        <v>0</v>
      </c>
      <c r="CR26" s="245">
        <f>SUM(Blad1!J27:N27)</f>
        <v>0</v>
      </c>
      <c r="CS26" s="260">
        <f>SUM(Blad1!O27:S27)</f>
        <v>0</v>
      </c>
      <c r="CT26" s="264">
        <f>SUM(Blad1!T27:X27)</f>
        <v>0</v>
      </c>
      <c r="CU26" s="260">
        <f t="shared" si="9"/>
        <v>0</v>
      </c>
      <c r="CV26" s="265" t="str">
        <f t="shared" si="5"/>
        <v>F</v>
      </c>
      <c r="CW26" s="260"/>
      <c r="CX26" s="260"/>
      <c r="CY26" s="260"/>
      <c r="CZ26" s="260"/>
      <c r="DA26" s="260"/>
      <c r="DB26" s="260">
        <f t="shared" si="10"/>
        <v>0</v>
      </c>
      <c r="DC26" s="260">
        <f t="shared" si="10"/>
        <v>0</v>
      </c>
      <c r="DD26" s="260">
        <f t="shared" si="10"/>
        <v>0</v>
      </c>
      <c r="DE26" s="260">
        <f t="shared" si="10"/>
        <v>0</v>
      </c>
      <c r="DF26" s="260">
        <f t="shared" si="10"/>
        <v>0</v>
      </c>
      <c r="DG26" s="260">
        <f t="shared" si="10"/>
        <v>0</v>
      </c>
      <c r="DH26" s="260">
        <f t="shared" si="10"/>
        <v>0</v>
      </c>
      <c r="DI26" s="260">
        <f t="shared" si="10"/>
        <v>0</v>
      </c>
      <c r="DJ26" s="260">
        <f t="shared" si="10"/>
        <v>0</v>
      </c>
      <c r="DK26" s="260">
        <f t="shared" si="10"/>
        <v>0</v>
      </c>
      <c r="DL26" s="260">
        <f t="shared" si="10"/>
        <v>0</v>
      </c>
      <c r="DM26" s="260">
        <f t="shared" si="10"/>
        <v>0</v>
      </c>
      <c r="DN26" s="260">
        <f t="shared" si="10"/>
        <v>0</v>
      </c>
      <c r="DO26" s="260">
        <f t="shared" si="10"/>
        <v>0</v>
      </c>
      <c r="DP26" s="260">
        <f t="shared" si="10"/>
        <v>0</v>
      </c>
      <c r="DQ26" s="260">
        <f t="shared" si="10"/>
        <v>0</v>
      </c>
      <c r="DR26" s="260">
        <f t="shared" si="11"/>
        <v>0</v>
      </c>
      <c r="DS26" s="260">
        <f t="shared" si="11"/>
        <v>0</v>
      </c>
      <c r="DT26" s="260">
        <f t="shared" si="11"/>
        <v>0</v>
      </c>
      <c r="DU26" s="260">
        <f t="shared" si="11"/>
        <v>0</v>
      </c>
      <c r="DV26" s="260">
        <f t="shared" si="11"/>
        <v>0</v>
      </c>
      <c r="DW26" s="260">
        <f t="shared" si="11"/>
        <v>0</v>
      </c>
      <c r="DX26" s="260">
        <f t="shared" si="11"/>
        <v>0</v>
      </c>
      <c r="DY26" s="260"/>
      <c r="DZ26" s="260"/>
      <c r="EA26" s="260"/>
      <c r="EB26" s="260"/>
      <c r="EC26" s="260"/>
      <c r="ED26" s="260"/>
      <c r="EH26" s="300" t="s">
        <v>252</v>
      </c>
      <c r="EI26" s="301" t="s">
        <v>253</v>
      </c>
    </row>
    <row r="27" spans="1:139" x14ac:dyDescent="0.2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203"/>
      <c r="CK27" s="181"/>
      <c r="CL27" s="289" t="str">
        <f>IF(COUNTIF(CN27:CN$43,"&lt;&gt;X")&gt;0,CM27,"")</f>
        <v/>
      </c>
      <c r="CM27" s="289" t="s">
        <v>278</v>
      </c>
      <c r="CN27" s="246" t="str">
        <f t="shared" si="3"/>
        <v>X</v>
      </c>
      <c r="CO27" s="290">
        <f t="shared" si="4"/>
        <v>0</v>
      </c>
      <c r="CP27" s="245"/>
      <c r="CQ27" s="259">
        <f t="shared" si="8"/>
        <v>0</v>
      </c>
      <c r="CR27" s="245">
        <f>SUM(Blad1!J28:N28)</f>
        <v>0</v>
      </c>
      <c r="CS27" s="260">
        <f>SUM(Blad1!O28:S28)</f>
        <v>0</v>
      </c>
      <c r="CT27" s="264">
        <f>SUM(Blad1!T28:X28)</f>
        <v>0</v>
      </c>
      <c r="CU27" s="260">
        <f t="shared" si="9"/>
        <v>0</v>
      </c>
      <c r="CV27" s="265" t="str">
        <f t="shared" si="5"/>
        <v>F</v>
      </c>
      <c r="CW27" s="260"/>
      <c r="CX27" s="260"/>
      <c r="CY27" s="260"/>
      <c r="CZ27" s="260"/>
      <c r="DA27" s="260"/>
      <c r="DB27" s="260">
        <f t="shared" si="10"/>
        <v>0</v>
      </c>
      <c r="DC27" s="260">
        <f t="shared" si="10"/>
        <v>0</v>
      </c>
      <c r="DD27" s="260">
        <f t="shared" si="10"/>
        <v>0</v>
      </c>
      <c r="DE27" s="260">
        <f t="shared" si="10"/>
        <v>0</v>
      </c>
      <c r="DF27" s="260">
        <f t="shared" si="10"/>
        <v>0</v>
      </c>
      <c r="DG27" s="260">
        <f t="shared" si="10"/>
        <v>0</v>
      </c>
      <c r="DH27" s="260">
        <f t="shared" si="10"/>
        <v>0</v>
      </c>
      <c r="DI27" s="260">
        <f t="shared" si="10"/>
        <v>0</v>
      </c>
      <c r="DJ27" s="260">
        <f t="shared" si="10"/>
        <v>0</v>
      </c>
      <c r="DK27" s="260">
        <f t="shared" si="10"/>
        <v>0</v>
      </c>
      <c r="DL27" s="260">
        <f t="shared" si="10"/>
        <v>0</v>
      </c>
      <c r="DM27" s="260">
        <f t="shared" si="10"/>
        <v>0</v>
      </c>
      <c r="DN27" s="260">
        <f t="shared" si="10"/>
        <v>0</v>
      </c>
      <c r="DO27" s="260">
        <f t="shared" si="10"/>
        <v>0</v>
      </c>
      <c r="DP27" s="260">
        <f t="shared" si="10"/>
        <v>0</v>
      </c>
      <c r="DQ27" s="260">
        <f t="shared" si="10"/>
        <v>0</v>
      </c>
      <c r="DR27" s="260">
        <f t="shared" si="11"/>
        <v>0</v>
      </c>
      <c r="DS27" s="260">
        <f t="shared" si="11"/>
        <v>0</v>
      </c>
      <c r="DT27" s="260">
        <f t="shared" si="11"/>
        <v>0</v>
      </c>
      <c r="DU27" s="260">
        <f t="shared" si="11"/>
        <v>0</v>
      </c>
      <c r="DV27" s="260">
        <f t="shared" si="11"/>
        <v>0</v>
      </c>
      <c r="DW27" s="260">
        <f t="shared" si="11"/>
        <v>0</v>
      </c>
      <c r="DX27" s="260">
        <f t="shared" si="11"/>
        <v>0</v>
      </c>
      <c r="DY27" s="260"/>
      <c r="DZ27" s="260"/>
      <c r="EA27" s="260"/>
      <c r="EB27" s="260"/>
      <c r="EC27" s="260"/>
      <c r="ED27" s="260"/>
      <c r="EH27" s="300" t="s">
        <v>254</v>
      </c>
      <c r="EI27" s="301" t="s">
        <v>255</v>
      </c>
    </row>
    <row r="28" spans="1:139" x14ac:dyDescent="0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203"/>
      <c r="CK28" s="181"/>
      <c r="CL28" s="289" t="str">
        <f>IF(COUNTIF(CN28:CN$43,"&lt;&gt;X")&gt;0,CM28,"")</f>
        <v/>
      </c>
      <c r="CM28" s="289" t="s">
        <v>279</v>
      </c>
      <c r="CN28" s="246" t="str">
        <f t="shared" si="3"/>
        <v>X</v>
      </c>
      <c r="CO28" s="290">
        <f t="shared" si="4"/>
        <v>0</v>
      </c>
      <c r="CP28" s="245"/>
      <c r="CQ28" s="259">
        <f t="shared" si="8"/>
        <v>0</v>
      </c>
      <c r="CR28" s="245">
        <f>SUM(Blad1!J29:N29)</f>
        <v>0</v>
      </c>
      <c r="CS28" s="260">
        <f>SUM(Blad1!O29:S29)</f>
        <v>0</v>
      </c>
      <c r="CT28" s="264">
        <f>SUM(Blad1!T29:X29)</f>
        <v>0</v>
      </c>
      <c r="CU28" s="260">
        <f t="shared" si="9"/>
        <v>0</v>
      </c>
      <c r="CV28" s="265" t="str">
        <f t="shared" si="5"/>
        <v>F</v>
      </c>
      <c r="CW28" s="260"/>
      <c r="CX28" s="260"/>
      <c r="CY28" s="260"/>
      <c r="CZ28" s="260"/>
      <c r="DA28" s="260"/>
      <c r="DB28" s="260">
        <f t="shared" si="10"/>
        <v>0</v>
      </c>
      <c r="DC28" s="260">
        <f t="shared" si="10"/>
        <v>0</v>
      </c>
      <c r="DD28" s="260">
        <f t="shared" si="10"/>
        <v>0</v>
      </c>
      <c r="DE28" s="260">
        <f t="shared" si="10"/>
        <v>0</v>
      </c>
      <c r="DF28" s="260">
        <f t="shared" si="10"/>
        <v>0</v>
      </c>
      <c r="DG28" s="260">
        <f t="shared" si="10"/>
        <v>0</v>
      </c>
      <c r="DH28" s="260">
        <f t="shared" si="10"/>
        <v>0</v>
      </c>
      <c r="DI28" s="260">
        <f t="shared" si="10"/>
        <v>0</v>
      </c>
      <c r="DJ28" s="260">
        <f t="shared" si="10"/>
        <v>0</v>
      </c>
      <c r="DK28" s="260">
        <f t="shared" si="10"/>
        <v>0</v>
      </c>
      <c r="DL28" s="260">
        <f t="shared" si="10"/>
        <v>0</v>
      </c>
      <c r="DM28" s="260">
        <f t="shared" si="10"/>
        <v>0</v>
      </c>
      <c r="DN28" s="260">
        <f t="shared" si="10"/>
        <v>0</v>
      </c>
      <c r="DO28" s="260">
        <f t="shared" si="10"/>
        <v>0</v>
      </c>
      <c r="DP28" s="260">
        <f t="shared" si="10"/>
        <v>0</v>
      </c>
      <c r="DQ28" s="260">
        <f t="shared" si="10"/>
        <v>0</v>
      </c>
      <c r="DR28" s="260">
        <f t="shared" si="11"/>
        <v>0</v>
      </c>
      <c r="DS28" s="260">
        <f t="shared" si="11"/>
        <v>0</v>
      </c>
      <c r="DT28" s="260">
        <f t="shared" si="11"/>
        <v>0</v>
      </c>
      <c r="DU28" s="260">
        <f t="shared" si="11"/>
        <v>0</v>
      </c>
      <c r="DV28" s="260">
        <f t="shared" si="11"/>
        <v>0</v>
      </c>
      <c r="DW28" s="260">
        <f t="shared" si="11"/>
        <v>0</v>
      </c>
      <c r="DX28" s="260">
        <f t="shared" si="11"/>
        <v>0</v>
      </c>
      <c r="DY28" s="260"/>
      <c r="DZ28" s="260"/>
      <c r="EA28" s="260"/>
      <c r="EB28" s="260"/>
      <c r="EC28" s="260"/>
      <c r="ED28" s="260"/>
      <c r="EH28" s="300" t="s">
        <v>256</v>
      </c>
      <c r="EI28" s="301" t="s">
        <v>257</v>
      </c>
    </row>
    <row r="29" spans="1:139" x14ac:dyDescent="0.2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203"/>
      <c r="CK29" s="181"/>
      <c r="CL29" s="289" t="str">
        <f>IF(COUNTIF(CN29:CN$43,"&lt;&gt;X")&gt;0,CM29,"")</f>
        <v/>
      </c>
      <c r="CM29" s="289" t="s">
        <v>280</v>
      </c>
      <c r="CN29" s="246" t="str">
        <f t="shared" si="3"/>
        <v>X</v>
      </c>
      <c r="CO29" s="290">
        <f t="shared" si="4"/>
        <v>0</v>
      </c>
      <c r="CP29" s="245"/>
      <c r="CQ29" s="259">
        <f t="shared" si="8"/>
        <v>0</v>
      </c>
      <c r="CR29" s="245">
        <f>SUM(Blad1!J30:N30)</f>
        <v>0</v>
      </c>
      <c r="CS29" s="260">
        <f>SUM(Blad1!O30:S30)</f>
        <v>0</v>
      </c>
      <c r="CT29" s="264">
        <f>SUM(Blad1!T30:X30)</f>
        <v>0</v>
      </c>
      <c r="CU29" s="260">
        <f t="shared" si="9"/>
        <v>0</v>
      </c>
      <c r="CV29" s="265" t="str">
        <f t="shared" si="5"/>
        <v>F</v>
      </c>
      <c r="CW29" s="260"/>
      <c r="CX29" s="260"/>
      <c r="CY29" s="260"/>
      <c r="CZ29" s="260"/>
      <c r="DA29" s="260"/>
      <c r="DB29" s="260">
        <f t="shared" si="10"/>
        <v>0</v>
      </c>
      <c r="DC29" s="260">
        <f t="shared" si="10"/>
        <v>0</v>
      </c>
      <c r="DD29" s="260">
        <f t="shared" si="10"/>
        <v>0</v>
      </c>
      <c r="DE29" s="260">
        <f t="shared" si="10"/>
        <v>0</v>
      </c>
      <c r="DF29" s="260">
        <f t="shared" si="10"/>
        <v>0</v>
      </c>
      <c r="DG29" s="260">
        <f t="shared" si="10"/>
        <v>0</v>
      </c>
      <c r="DH29" s="260">
        <f t="shared" si="10"/>
        <v>0</v>
      </c>
      <c r="DI29" s="260">
        <f t="shared" si="10"/>
        <v>0</v>
      </c>
      <c r="DJ29" s="260">
        <f t="shared" si="10"/>
        <v>0</v>
      </c>
      <c r="DK29" s="260">
        <f t="shared" si="10"/>
        <v>0</v>
      </c>
      <c r="DL29" s="260">
        <f t="shared" si="10"/>
        <v>0</v>
      </c>
      <c r="DM29" s="260">
        <f t="shared" si="10"/>
        <v>0</v>
      </c>
      <c r="DN29" s="260">
        <f t="shared" si="10"/>
        <v>0</v>
      </c>
      <c r="DO29" s="260">
        <f t="shared" si="10"/>
        <v>0</v>
      </c>
      <c r="DP29" s="260">
        <f t="shared" si="10"/>
        <v>0</v>
      </c>
      <c r="DQ29" s="260">
        <f t="shared" si="10"/>
        <v>0</v>
      </c>
      <c r="DR29" s="260">
        <f t="shared" si="11"/>
        <v>0</v>
      </c>
      <c r="DS29" s="260">
        <f t="shared" si="11"/>
        <v>0</v>
      </c>
      <c r="DT29" s="260">
        <f t="shared" si="11"/>
        <v>0</v>
      </c>
      <c r="DU29" s="260">
        <f t="shared" si="11"/>
        <v>0</v>
      </c>
      <c r="DV29" s="260">
        <f t="shared" si="11"/>
        <v>0</v>
      </c>
      <c r="DW29" s="260">
        <f t="shared" si="11"/>
        <v>0</v>
      </c>
      <c r="DX29" s="260">
        <f t="shared" si="11"/>
        <v>0</v>
      </c>
      <c r="DY29" s="260"/>
      <c r="DZ29" s="260"/>
      <c r="EA29" s="260"/>
      <c r="EB29" s="260"/>
      <c r="EC29" s="260"/>
      <c r="ED29" s="260"/>
      <c r="EH29" s="300" t="s">
        <v>258</v>
      </c>
      <c r="EI29" s="301" t="s">
        <v>259</v>
      </c>
    </row>
    <row r="30" spans="1:139" x14ac:dyDescent="0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203"/>
      <c r="CK30" s="181"/>
      <c r="CL30" s="289" t="str">
        <f>IF(COUNTIF(CN30:CN$43,"&lt;&gt;X")&gt;0,CM30,"")</f>
        <v/>
      </c>
      <c r="CM30" s="289" t="s">
        <v>281</v>
      </c>
      <c r="CN30" s="246" t="str">
        <f t="shared" si="3"/>
        <v>X</v>
      </c>
      <c r="CO30" s="290">
        <f t="shared" si="4"/>
        <v>0</v>
      </c>
      <c r="CP30" s="245"/>
      <c r="CQ30" s="259">
        <f t="shared" si="8"/>
        <v>0</v>
      </c>
      <c r="CR30" s="245">
        <f>SUM(Blad1!J31:N31)</f>
        <v>0</v>
      </c>
      <c r="CS30" s="260">
        <f>SUM(Blad1!O31:S31)</f>
        <v>0</v>
      </c>
      <c r="CT30" s="264">
        <f>SUM(Blad1!T31:X31)</f>
        <v>0</v>
      </c>
      <c r="CU30" s="260">
        <f t="shared" si="9"/>
        <v>0</v>
      </c>
      <c r="CV30" s="265" t="str">
        <f t="shared" si="5"/>
        <v>F</v>
      </c>
      <c r="CW30" s="260"/>
      <c r="CX30" s="260"/>
      <c r="CY30" s="260"/>
      <c r="CZ30" s="260"/>
      <c r="DA30" s="260"/>
      <c r="DB30" s="260">
        <f t="shared" si="10"/>
        <v>0</v>
      </c>
      <c r="DC30" s="260">
        <f t="shared" si="10"/>
        <v>0</v>
      </c>
      <c r="DD30" s="260">
        <f t="shared" si="10"/>
        <v>0</v>
      </c>
      <c r="DE30" s="260">
        <f t="shared" si="10"/>
        <v>0</v>
      </c>
      <c r="DF30" s="260">
        <f t="shared" si="10"/>
        <v>0</v>
      </c>
      <c r="DG30" s="260">
        <f t="shared" si="10"/>
        <v>0</v>
      </c>
      <c r="DH30" s="260">
        <f t="shared" si="10"/>
        <v>0</v>
      </c>
      <c r="DI30" s="260">
        <f t="shared" si="10"/>
        <v>0</v>
      </c>
      <c r="DJ30" s="260">
        <f t="shared" si="10"/>
        <v>0</v>
      </c>
      <c r="DK30" s="260">
        <f t="shared" si="10"/>
        <v>0</v>
      </c>
      <c r="DL30" s="260">
        <f t="shared" si="10"/>
        <v>0</v>
      </c>
      <c r="DM30" s="260">
        <f t="shared" si="10"/>
        <v>0</v>
      </c>
      <c r="DN30" s="260">
        <f t="shared" si="10"/>
        <v>0</v>
      </c>
      <c r="DO30" s="260">
        <f t="shared" si="10"/>
        <v>0</v>
      </c>
      <c r="DP30" s="260">
        <f t="shared" si="10"/>
        <v>0</v>
      </c>
      <c r="DQ30" s="260">
        <f t="shared" si="10"/>
        <v>0</v>
      </c>
      <c r="DR30" s="260">
        <f t="shared" si="11"/>
        <v>0</v>
      </c>
      <c r="DS30" s="260">
        <f t="shared" si="11"/>
        <v>0</v>
      </c>
      <c r="DT30" s="260">
        <f t="shared" si="11"/>
        <v>0</v>
      </c>
      <c r="DU30" s="260">
        <f t="shared" si="11"/>
        <v>0</v>
      </c>
      <c r="DV30" s="260">
        <f t="shared" si="11"/>
        <v>0</v>
      </c>
      <c r="DW30" s="260">
        <f t="shared" si="11"/>
        <v>0</v>
      </c>
      <c r="DX30" s="260">
        <f t="shared" si="11"/>
        <v>0</v>
      </c>
      <c r="DY30" s="260"/>
      <c r="DZ30" s="260"/>
      <c r="EA30" s="260"/>
      <c r="EB30" s="260"/>
      <c r="EC30" s="260"/>
      <c r="ED30" s="260"/>
      <c r="EH30" s="300" t="s">
        <v>260</v>
      </c>
      <c r="EI30" s="301" t="s">
        <v>261</v>
      </c>
    </row>
    <row r="31" spans="1:139" x14ac:dyDescent="0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203"/>
      <c r="CK31" s="181"/>
      <c r="CL31" s="289" t="str">
        <f>IF(COUNTIF(CN31:CN$43,"&lt;&gt;X")&gt;0,CM31,"")</f>
        <v/>
      </c>
      <c r="CM31" s="289" t="s">
        <v>282</v>
      </c>
      <c r="CN31" s="246" t="str">
        <f t="shared" si="3"/>
        <v>X</v>
      </c>
      <c r="CO31" s="290">
        <f t="shared" si="4"/>
        <v>0</v>
      </c>
      <c r="CP31" s="245"/>
      <c r="CQ31" s="259">
        <f t="shared" si="8"/>
        <v>0</v>
      </c>
      <c r="CR31" s="245">
        <f>SUM(Blad1!J32:N32)</f>
        <v>0</v>
      </c>
      <c r="CS31" s="260">
        <f>SUM(Blad1!O32:S32)</f>
        <v>0</v>
      </c>
      <c r="CT31" s="264">
        <f>SUM(Blad1!T32:X32)</f>
        <v>0</v>
      </c>
      <c r="CU31" s="260">
        <f t="shared" si="9"/>
        <v>0</v>
      </c>
      <c r="CV31" s="265" t="str">
        <f t="shared" si="5"/>
        <v>F</v>
      </c>
      <c r="CW31" s="260"/>
      <c r="CX31" s="260"/>
      <c r="CY31" s="260"/>
      <c r="CZ31" s="260"/>
      <c r="DA31" s="260"/>
      <c r="DB31" s="260">
        <f t="shared" si="10"/>
        <v>0</v>
      </c>
      <c r="DC31" s="260">
        <f t="shared" si="10"/>
        <v>0</v>
      </c>
      <c r="DD31" s="260">
        <f t="shared" si="10"/>
        <v>0</v>
      </c>
      <c r="DE31" s="260">
        <f t="shared" si="10"/>
        <v>0</v>
      </c>
      <c r="DF31" s="260">
        <f t="shared" si="10"/>
        <v>0</v>
      </c>
      <c r="DG31" s="260">
        <f t="shared" si="10"/>
        <v>0</v>
      </c>
      <c r="DH31" s="260">
        <f t="shared" si="10"/>
        <v>0</v>
      </c>
      <c r="DI31" s="260">
        <f t="shared" si="10"/>
        <v>0</v>
      </c>
      <c r="DJ31" s="260">
        <f t="shared" si="10"/>
        <v>0</v>
      </c>
      <c r="DK31" s="260">
        <f t="shared" si="10"/>
        <v>0</v>
      </c>
      <c r="DL31" s="260">
        <f t="shared" si="10"/>
        <v>0</v>
      </c>
      <c r="DM31" s="260">
        <f t="shared" si="10"/>
        <v>0</v>
      </c>
      <c r="DN31" s="260">
        <f t="shared" si="10"/>
        <v>0</v>
      </c>
      <c r="DO31" s="260">
        <f t="shared" si="10"/>
        <v>0</v>
      </c>
      <c r="DP31" s="260">
        <f t="shared" si="10"/>
        <v>0</v>
      </c>
      <c r="DQ31" s="260">
        <f t="shared" si="10"/>
        <v>0</v>
      </c>
      <c r="DR31" s="260">
        <f t="shared" si="11"/>
        <v>0</v>
      </c>
      <c r="DS31" s="260">
        <f t="shared" si="11"/>
        <v>0</v>
      </c>
      <c r="DT31" s="260">
        <f t="shared" si="11"/>
        <v>0</v>
      </c>
      <c r="DU31" s="260">
        <f t="shared" si="11"/>
        <v>0</v>
      </c>
      <c r="DV31" s="260">
        <f t="shared" si="11"/>
        <v>0</v>
      </c>
      <c r="DW31" s="260">
        <f t="shared" si="11"/>
        <v>0</v>
      </c>
      <c r="DX31" s="260">
        <f t="shared" si="11"/>
        <v>0</v>
      </c>
      <c r="DY31" s="260"/>
      <c r="DZ31" s="260"/>
      <c r="EA31" s="260"/>
      <c r="EB31" s="260"/>
      <c r="EC31" s="260"/>
      <c r="ED31" s="260"/>
    </row>
    <row r="32" spans="1:139" x14ac:dyDescent="0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203"/>
      <c r="CK32" s="181"/>
      <c r="CL32" s="289" t="str">
        <f>IF(COUNTIF(CN32:CN$43,"&lt;&gt;X")&gt;0,CM32,"")</f>
        <v/>
      </c>
      <c r="CM32" s="289" t="s">
        <v>283</v>
      </c>
      <c r="CN32" s="246" t="str">
        <f t="shared" si="3"/>
        <v>X</v>
      </c>
      <c r="CO32" s="290">
        <f t="shared" si="4"/>
        <v>0</v>
      </c>
      <c r="CP32" s="245"/>
      <c r="CQ32" s="259">
        <f t="shared" si="8"/>
        <v>0</v>
      </c>
      <c r="CR32" s="245">
        <f>SUM(Blad1!J33:N33)</f>
        <v>0</v>
      </c>
      <c r="CS32" s="260">
        <f>SUM(Blad1!O33:S33)</f>
        <v>0</v>
      </c>
      <c r="CT32" s="264">
        <f>SUM(Blad1!T33:X33)</f>
        <v>0</v>
      </c>
      <c r="CU32" s="260">
        <f t="shared" si="9"/>
        <v>0</v>
      </c>
      <c r="CV32" s="265" t="str">
        <f t="shared" si="5"/>
        <v>F</v>
      </c>
      <c r="CW32" s="260"/>
      <c r="CX32" s="260"/>
      <c r="CY32" s="260"/>
      <c r="CZ32" s="260"/>
      <c r="DA32" s="260"/>
      <c r="DB32" s="260">
        <f t="shared" ref="DB32:DQ43" si="12">SUMIF($E$5:$CN$5,DB$11,$E32:$CN32)</f>
        <v>0</v>
      </c>
      <c r="DC32" s="260">
        <f t="shared" si="12"/>
        <v>0</v>
      </c>
      <c r="DD32" s="260">
        <f t="shared" si="12"/>
        <v>0</v>
      </c>
      <c r="DE32" s="260">
        <f t="shared" si="12"/>
        <v>0</v>
      </c>
      <c r="DF32" s="260">
        <f t="shared" si="12"/>
        <v>0</v>
      </c>
      <c r="DG32" s="260">
        <f t="shared" si="12"/>
        <v>0</v>
      </c>
      <c r="DH32" s="260">
        <f t="shared" si="12"/>
        <v>0</v>
      </c>
      <c r="DI32" s="260">
        <f t="shared" si="12"/>
        <v>0</v>
      </c>
      <c r="DJ32" s="260">
        <f t="shared" si="12"/>
        <v>0</v>
      </c>
      <c r="DK32" s="260">
        <f t="shared" si="12"/>
        <v>0</v>
      </c>
      <c r="DL32" s="260">
        <f t="shared" si="12"/>
        <v>0</v>
      </c>
      <c r="DM32" s="260">
        <f t="shared" si="12"/>
        <v>0</v>
      </c>
      <c r="DN32" s="260">
        <f t="shared" si="12"/>
        <v>0</v>
      </c>
      <c r="DO32" s="260">
        <f t="shared" si="12"/>
        <v>0</v>
      </c>
      <c r="DP32" s="260">
        <f t="shared" si="12"/>
        <v>0</v>
      </c>
      <c r="DQ32" s="260">
        <f t="shared" si="12"/>
        <v>0</v>
      </c>
      <c r="DR32" s="260">
        <f t="shared" ref="DR32:DX43" si="13">SUMIF($E$6:$CN$6,DR$11,$E32:$CN32)</f>
        <v>0</v>
      </c>
      <c r="DS32" s="260">
        <f t="shared" si="13"/>
        <v>0</v>
      </c>
      <c r="DT32" s="260">
        <f t="shared" si="13"/>
        <v>0</v>
      </c>
      <c r="DU32" s="260">
        <f t="shared" si="13"/>
        <v>0</v>
      </c>
      <c r="DV32" s="260">
        <f t="shared" si="13"/>
        <v>0</v>
      </c>
      <c r="DW32" s="260">
        <f t="shared" si="13"/>
        <v>0</v>
      </c>
      <c r="DX32" s="260">
        <f t="shared" si="13"/>
        <v>0</v>
      </c>
      <c r="DY32" s="260"/>
      <c r="DZ32" s="260"/>
      <c r="EA32" s="260"/>
      <c r="EB32" s="260"/>
      <c r="EC32" s="260"/>
      <c r="ED32" s="260"/>
      <c r="EH32" s="234" t="s">
        <v>296</v>
      </c>
    </row>
    <row r="33" spans="1:138" x14ac:dyDescent="0.2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203"/>
      <c r="CK33" s="181"/>
      <c r="CL33" s="289" t="str">
        <f>IF(COUNTIF(CN33:CN$43,"&lt;&gt;X")&gt;0,CM33,"")</f>
        <v/>
      </c>
      <c r="CM33" s="289" t="s">
        <v>284</v>
      </c>
      <c r="CN33" s="246" t="str">
        <f t="shared" si="3"/>
        <v>X</v>
      </c>
      <c r="CO33" s="290">
        <f t="shared" si="4"/>
        <v>0</v>
      </c>
      <c r="CP33" s="245"/>
      <c r="CQ33" s="259">
        <f t="shared" si="8"/>
        <v>0</v>
      </c>
      <c r="CR33" s="245">
        <f>SUM(Blad1!J34:N34)</f>
        <v>0</v>
      </c>
      <c r="CS33" s="260">
        <f>SUM(Blad1!O34:S34)</f>
        <v>0</v>
      </c>
      <c r="CT33" s="264">
        <f>SUM(Blad1!T34:X34)</f>
        <v>0</v>
      </c>
      <c r="CU33" s="260">
        <f t="shared" si="9"/>
        <v>0</v>
      </c>
      <c r="CV33" s="265" t="str">
        <f t="shared" si="5"/>
        <v>F</v>
      </c>
      <c r="CW33" s="260"/>
      <c r="CX33" s="260"/>
      <c r="CY33" s="260"/>
      <c r="CZ33" s="260"/>
      <c r="DA33" s="260"/>
      <c r="DB33" s="260">
        <f t="shared" si="12"/>
        <v>0</v>
      </c>
      <c r="DC33" s="260">
        <f t="shared" si="12"/>
        <v>0</v>
      </c>
      <c r="DD33" s="260">
        <f t="shared" si="12"/>
        <v>0</v>
      </c>
      <c r="DE33" s="260">
        <f t="shared" si="12"/>
        <v>0</v>
      </c>
      <c r="DF33" s="260">
        <f t="shared" si="12"/>
        <v>0</v>
      </c>
      <c r="DG33" s="260">
        <f t="shared" si="12"/>
        <v>0</v>
      </c>
      <c r="DH33" s="260">
        <f t="shared" si="12"/>
        <v>0</v>
      </c>
      <c r="DI33" s="260">
        <f t="shared" si="12"/>
        <v>0</v>
      </c>
      <c r="DJ33" s="260">
        <f t="shared" si="12"/>
        <v>0</v>
      </c>
      <c r="DK33" s="260">
        <f t="shared" si="12"/>
        <v>0</v>
      </c>
      <c r="DL33" s="260">
        <f t="shared" si="12"/>
        <v>0</v>
      </c>
      <c r="DM33" s="260">
        <f t="shared" si="12"/>
        <v>0</v>
      </c>
      <c r="DN33" s="260">
        <f t="shared" si="12"/>
        <v>0</v>
      </c>
      <c r="DO33" s="260">
        <f t="shared" si="12"/>
        <v>0</v>
      </c>
      <c r="DP33" s="260">
        <f t="shared" si="12"/>
        <v>0</v>
      </c>
      <c r="DQ33" s="260">
        <f t="shared" si="12"/>
        <v>0</v>
      </c>
      <c r="DR33" s="260">
        <f t="shared" si="13"/>
        <v>0</v>
      </c>
      <c r="DS33" s="260">
        <f t="shared" si="13"/>
        <v>0</v>
      </c>
      <c r="DT33" s="260">
        <f t="shared" si="13"/>
        <v>0</v>
      </c>
      <c r="DU33" s="260">
        <f t="shared" si="13"/>
        <v>0</v>
      </c>
      <c r="DV33" s="260">
        <f t="shared" si="13"/>
        <v>0</v>
      </c>
      <c r="DW33" s="260">
        <f t="shared" si="13"/>
        <v>0</v>
      </c>
      <c r="DX33" s="260">
        <f t="shared" si="13"/>
        <v>0</v>
      </c>
      <c r="DY33" s="260"/>
      <c r="DZ33" s="260"/>
      <c r="EA33" s="260"/>
      <c r="EB33" s="260"/>
      <c r="EC33" s="260"/>
      <c r="ED33" s="260"/>
    </row>
    <row r="34" spans="1:138" x14ac:dyDescent="0.2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203"/>
      <c r="CK34" s="181"/>
      <c r="CL34" s="289" t="str">
        <f>IF(COUNTIF(CN34:CN$43,"&lt;&gt;X")&gt;0,CM34,"")</f>
        <v/>
      </c>
      <c r="CM34" s="289" t="s">
        <v>285</v>
      </c>
      <c r="CN34" s="246" t="str">
        <f t="shared" si="3"/>
        <v>X</v>
      </c>
      <c r="CO34" s="290">
        <f t="shared" si="4"/>
        <v>0</v>
      </c>
      <c r="CP34" s="245"/>
      <c r="CQ34" s="259">
        <f t="shared" si="8"/>
        <v>0</v>
      </c>
      <c r="CR34" s="245">
        <f>SUM(Blad1!J35:N35)</f>
        <v>0</v>
      </c>
      <c r="CS34" s="260">
        <f>SUM(Blad1!O35:S35)</f>
        <v>0</v>
      </c>
      <c r="CT34" s="264">
        <f>SUM(Blad1!T35:X35)</f>
        <v>0</v>
      </c>
      <c r="CU34" s="260">
        <f t="shared" si="9"/>
        <v>0</v>
      </c>
      <c r="CV34" s="265" t="str">
        <f t="shared" si="5"/>
        <v>F</v>
      </c>
      <c r="CW34" s="260"/>
      <c r="CX34" s="260"/>
      <c r="CY34" s="260"/>
      <c r="CZ34" s="260"/>
      <c r="DA34" s="260"/>
      <c r="DB34" s="260">
        <f t="shared" si="12"/>
        <v>0</v>
      </c>
      <c r="DC34" s="260">
        <f t="shared" si="12"/>
        <v>0</v>
      </c>
      <c r="DD34" s="260">
        <f t="shared" si="12"/>
        <v>0</v>
      </c>
      <c r="DE34" s="260">
        <f t="shared" si="12"/>
        <v>0</v>
      </c>
      <c r="DF34" s="260">
        <f t="shared" si="12"/>
        <v>0</v>
      </c>
      <c r="DG34" s="260">
        <f t="shared" si="12"/>
        <v>0</v>
      </c>
      <c r="DH34" s="260">
        <f t="shared" si="12"/>
        <v>0</v>
      </c>
      <c r="DI34" s="260">
        <f t="shared" si="12"/>
        <v>0</v>
      </c>
      <c r="DJ34" s="260">
        <f t="shared" si="12"/>
        <v>0</v>
      </c>
      <c r="DK34" s="260">
        <f t="shared" si="12"/>
        <v>0</v>
      </c>
      <c r="DL34" s="260">
        <f t="shared" si="12"/>
        <v>0</v>
      </c>
      <c r="DM34" s="260">
        <f t="shared" si="12"/>
        <v>0</v>
      </c>
      <c r="DN34" s="260">
        <f t="shared" si="12"/>
        <v>0</v>
      </c>
      <c r="DO34" s="260">
        <f t="shared" si="12"/>
        <v>0</v>
      </c>
      <c r="DP34" s="260">
        <f t="shared" si="12"/>
        <v>0</v>
      </c>
      <c r="DQ34" s="260">
        <f t="shared" si="12"/>
        <v>0</v>
      </c>
      <c r="DR34" s="260">
        <f t="shared" si="13"/>
        <v>0</v>
      </c>
      <c r="DS34" s="260">
        <f t="shared" si="13"/>
        <v>0</v>
      </c>
      <c r="DT34" s="260">
        <f t="shared" si="13"/>
        <v>0</v>
      </c>
      <c r="DU34" s="260">
        <f t="shared" si="13"/>
        <v>0</v>
      </c>
      <c r="DV34" s="260">
        <f t="shared" si="13"/>
        <v>0</v>
      </c>
      <c r="DW34" s="260">
        <f t="shared" si="13"/>
        <v>0</v>
      </c>
      <c r="DX34" s="260">
        <f t="shared" si="13"/>
        <v>0</v>
      </c>
      <c r="DY34" s="260"/>
      <c r="DZ34" s="260"/>
      <c r="EA34" s="260"/>
      <c r="EB34" s="260"/>
      <c r="EC34" s="260"/>
      <c r="ED34" s="260"/>
      <c r="EH34" s="234" t="s">
        <v>297</v>
      </c>
    </row>
    <row r="35" spans="1:138" x14ac:dyDescent="0.2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203"/>
      <c r="CK35" s="181"/>
      <c r="CL35" s="289" t="str">
        <f>IF(COUNTIF(CN35:CN$43,"&lt;&gt;X")&gt;0,CM35,"")</f>
        <v/>
      </c>
      <c r="CM35" s="289" t="s">
        <v>286</v>
      </c>
      <c r="CN35" s="246" t="str">
        <f t="shared" si="3"/>
        <v>X</v>
      </c>
      <c r="CO35" s="290">
        <f t="shared" si="4"/>
        <v>0</v>
      </c>
      <c r="CP35" s="245"/>
      <c r="CQ35" s="259">
        <f t="shared" si="8"/>
        <v>0</v>
      </c>
      <c r="CR35" s="245">
        <f>SUM(Blad1!J36:N36)</f>
        <v>0</v>
      </c>
      <c r="CS35" s="260">
        <f>SUM(Blad1!O36:S36)</f>
        <v>0</v>
      </c>
      <c r="CT35" s="264">
        <f>SUM(Blad1!T36:X36)</f>
        <v>0</v>
      </c>
      <c r="CU35" s="260">
        <f t="shared" si="9"/>
        <v>0</v>
      </c>
      <c r="CV35" s="265" t="str">
        <f t="shared" si="5"/>
        <v>F</v>
      </c>
      <c r="CW35" s="260"/>
      <c r="CX35" s="260"/>
      <c r="CY35" s="260"/>
      <c r="CZ35" s="260"/>
      <c r="DA35" s="260"/>
      <c r="DB35" s="260">
        <f t="shared" si="12"/>
        <v>0</v>
      </c>
      <c r="DC35" s="260">
        <f t="shared" si="12"/>
        <v>0</v>
      </c>
      <c r="DD35" s="260">
        <f t="shared" si="12"/>
        <v>0</v>
      </c>
      <c r="DE35" s="260">
        <f t="shared" si="12"/>
        <v>0</v>
      </c>
      <c r="DF35" s="260">
        <f t="shared" si="12"/>
        <v>0</v>
      </c>
      <c r="DG35" s="260">
        <f t="shared" si="12"/>
        <v>0</v>
      </c>
      <c r="DH35" s="260">
        <f t="shared" si="12"/>
        <v>0</v>
      </c>
      <c r="DI35" s="260">
        <f t="shared" si="12"/>
        <v>0</v>
      </c>
      <c r="DJ35" s="260">
        <f t="shared" si="12"/>
        <v>0</v>
      </c>
      <c r="DK35" s="260">
        <f t="shared" si="12"/>
        <v>0</v>
      </c>
      <c r="DL35" s="260">
        <f t="shared" si="12"/>
        <v>0</v>
      </c>
      <c r="DM35" s="260">
        <f t="shared" si="12"/>
        <v>0</v>
      </c>
      <c r="DN35" s="260">
        <f t="shared" si="12"/>
        <v>0</v>
      </c>
      <c r="DO35" s="260">
        <f t="shared" si="12"/>
        <v>0</v>
      </c>
      <c r="DP35" s="260">
        <f t="shared" si="12"/>
        <v>0</v>
      </c>
      <c r="DQ35" s="260">
        <f t="shared" si="12"/>
        <v>0</v>
      </c>
      <c r="DR35" s="260">
        <f t="shared" si="13"/>
        <v>0</v>
      </c>
      <c r="DS35" s="260">
        <f t="shared" si="13"/>
        <v>0</v>
      </c>
      <c r="DT35" s="260">
        <f t="shared" si="13"/>
        <v>0</v>
      </c>
      <c r="DU35" s="260">
        <f t="shared" si="13"/>
        <v>0</v>
      </c>
      <c r="DV35" s="260">
        <f t="shared" si="13"/>
        <v>0</v>
      </c>
      <c r="DW35" s="260">
        <f t="shared" si="13"/>
        <v>0</v>
      </c>
      <c r="DX35" s="260">
        <f t="shared" si="13"/>
        <v>0</v>
      </c>
      <c r="DY35" s="260"/>
      <c r="DZ35" s="260"/>
      <c r="EA35" s="260"/>
      <c r="EB35" s="260"/>
      <c r="EC35" s="260"/>
      <c r="ED35" s="260"/>
      <c r="EH35" s="234" t="s">
        <v>298</v>
      </c>
    </row>
    <row r="36" spans="1:138" x14ac:dyDescent="0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203"/>
      <c r="CK36" s="181"/>
      <c r="CL36" s="289" t="str">
        <f>IF(COUNTIF(CN36:CN$43,"&lt;&gt;X")&gt;0,CM36,"")</f>
        <v/>
      </c>
      <c r="CM36" s="289" t="s">
        <v>287</v>
      </c>
      <c r="CN36" s="246" t="str">
        <f t="shared" si="3"/>
        <v>X</v>
      </c>
      <c r="CO36" s="290">
        <f t="shared" si="4"/>
        <v>0</v>
      </c>
      <c r="CP36" s="245"/>
      <c r="CQ36" s="259">
        <f t="shared" si="8"/>
        <v>0</v>
      </c>
      <c r="CR36" s="245">
        <f>SUM(Blad1!J37:N37)</f>
        <v>0</v>
      </c>
      <c r="CS36" s="260">
        <f>SUM(Blad1!O37:S37)</f>
        <v>0</v>
      </c>
      <c r="CT36" s="264">
        <f>SUM(Blad1!T37:X37)</f>
        <v>0</v>
      </c>
      <c r="CU36" s="260">
        <f t="shared" si="9"/>
        <v>0</v>
      </c>
      <c r="CV36" s="265" t="str">
        <f t="shared" si="5"/>
        <v>F</v>
      </c>
      <c r="CW36" s="260"/>
      <c r="CX36" s="260"/>
      <c r="CY36" s="260"/>
      <c r="CZ36" s="260"/>
      <c r="DA36" s="260"/>
      <c r="DB36" s="260">
        <f t="shared" si="12"/>
        <v>0</v>
      </c>
      <c r="DC36" s="260">
        <f t="shared" si="12"/>
        <v>0</v>
      </c>
      <c r="DD36" s="260">
        <f t="shared" si="12"/>
        <v>0</v>
      </c>
      <c r="DE36" s="260">
        <f t="shared" si="12"/>
        <v>0</v>
      </c>
      <c r="DF36" s="260">
        <f t="shared" si="12"/>
        <v>0</v>
      </c>
      <c r="DG36" s="260">
        <f t="shared" si="12"/>
        <v>0</v>
      </c>
      <c r="DH36" s="260">
        <f t="shared" si="12"/>
        <v>0</v>
      </c>
      <c r="DI36" s="260">
        <f t="shared" si="12"/>
        <v>0</v>
      </c>
      <c r="DJ36" s="260">
        <f t="shared" si="12"/>
        <v>0</v>
      </c>
      <c r="DK36" s="260">
        <f t="shared" si="12"/>
        <v>0</v>
      </c>
      <c r="DL36" s="260">
        <f t="shared" si="12"/>
        <v>0</v>
      </c>
      <c r="DM36" s="260">
        <f t="shared" si="12"/>
        <v>0</v>
      </c>
      <c r="DN36" s="260">
        <f t="shared" si="12"/>
        <v>0</v>
      </c>
      <c r="DO36" s="260">
        <f t="shared" si="12"/>
        <v>0</v>
      </c>
      <c r="DP36" s="260">
        <f t="shared" si="12"/>
        <v>0</v>
      </c>
      <c r="DQ36" s="260">
        <f t="shared" si="12"/>
        <v>0</v>
      </c>
      <c r="DR36" s="260">
        <f t="shared" si="13"/>
        <v>0</v>
      </c>
      <c r="DS36" s="260">
        <f t="shared" si="13"/>
        <v>0</v>
      </c>
      <c r="DT36" s="260">
        <f t="shared" si="13"/>
        <v>0</v>
      </c>
      <c r="DU36" s="260">
        <f t="shared" si="13"/>
        <v>0</v>
      </c>
      <c r="DV36" s="260">
        <f t="shared" si="13"/>
        <v>0</v>
      </c>
      <c r="DW36" s="260">
        <f t="shared" si="13"/>
        <v>0</v>
      </c>
      <c r="DX36" s="260">
        <f t="shared" si="13"/>
        <v>0</v>
      </c>
      <c r="DY36" s="260"/>
      <c r="DZ36" s="260"/>
      <c r="EA36" s="260"/>
      <c r="EB36" s="260"/>
      <c r="EC36" s="260"/>
      <c r="ED36" s="260"/>
    </row>
    <row r="37" spans="1:138" x14ac:dyDescent="0.2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203"/>
      <c r="CK37" s="181"/>
      <c r="CL37" s="289" t="str">
        <f>IF(COUNTIF(CN37:CN$43,"&lt;&gt;X")&gt;0,CM37,"")</f>
        <v/>
      </c>
      <c r="CM37" s="289" t="s">
        <v>288</v>
      </c>
      <c r="CN37" s="246" t="str">
        <f t="shared" si="3"/>
        <v>X</v>
      </c>
      <c r="CO37" s="290">
        <f t="shared" si="4"/>
        <v>0</v>
      </c>
      <c r="CP37" s="245"/>
      <c r="CQ37" s="259">
        <f t="shared" si="8"/>
        <v>0</v>
      </c>
      <c r="CR37" s="245">
        <f>SUM(Blad1!J38:N38)</f>
        <v>0</v>
      </c>
      <c r="CS37" s="260">
        <f>SUM(Blad1!O38:S38)</f>
        <v>0</v>
      </c>
      <c r="CT37" s="264">
        <f>SUM(Blad1!T38:X38)</f>
        <v>0</v>
      </c>
      <c r="CU37" s="260">
        <f t="shared" si="9"/>
        <v>0</v>
      </c>
      <c r="CV37" s="265" t="str">
        <f t="shared" si="5"/>
        <v>F</v>
      </c>
      <c r="CW37" s="260"/>
      <c r="CX37" s="260"/>
      <c r="CY37" s="260"/>
      <c r="CZ37" s="260"/>
      <c r="DA37" s="260"/>
      <c r="DB37" s="260">
        <f t="shared" si="12"/>
        <v>0</v>
      </c>
      <c r="DC37" s="260">
        <f t="shared" si="12"/>
        <v>0</v>
      </c>
      <c r="DD37" s="260">
        <f t="shared" si="12"/>
        <v>0</v>
      </c>
      <c r="DE37" s="260">
        <f t="shared" si="12"/>
        <v>0</v>
      </c>
      <c r="DF37" s="260">
        <f t="shared" si="12"/>
        <v>0</v>
      </c>
      <c r="DG37" s="260">
        <f t="shared" si="12"/>
        <v>0</v>
      </c>
      <c r="DH37" s="260">
        <f t="shared" si="12"/>
        <v>0</v>
      </c>
      <c r="DI37" s="260">
        <f t="shared" si="12"/>
        <v>0</v>
      </c>
      <c r="DJ37" s="260">
        <f t="shared" si="12"/>
        <v>0</v>
      </c>
      <c r="DK37" s="260">
        <f t="shared" si="12"/>
        <v>0</v>
      </c>
      <c r="DL37" s="260">
        <f t="shared" si="12"/>
        <v>0</v>
      </c>
      <c r="DM37" s="260">
        <f t="shared" si="12"/>
        <v>0</v>
      </c>
      <c r="DN37" s="260">
        <f t="shared" si="12"/>
        <v>0</v>
      </c>
      <c r="DO37" s="260">
        <f t="shared" si="12"/>
        <v>0</v>
      </c>
      <c r="DP37" s="260">
        <f t="shared" si="12"/>
        <v>0</v>
      </c>
      <c r="DQ37" s="260">
        <f t="shared" si="12"/>
        <v>0</v>
      </c>
      <c r="DR37" s="260">
        <f t="shared" si="13"/>
        <v>0</v>
      </c>
      <c r="DS37" s="260">
        <f t="shared" si="13"/>
        <v>0</v>
      </c>
      <c r="DT37" s="260">
        <f t="shared" si="13"/>
        <v>0</v>
      </c>
      <c r="DU37" s="260">
        <f t="shared" si="13"/>
        <v>0</v>
      </c>
      <c r="DV37" s="260">
        <f t="shared" si="13"/>
        <v>0</v>
      </c>
      <c r="DW37" s="260">
        <f t="shared" si="13"/>
        <v>0</v>
      </c>
      <c r="DX37" s="260">
        <f t="shared" si="13"/>
        <v>0</v>
      </c>
      <c r="DY37" s="260"/>
      <c r="DZ37" s="260"/>
      <c r="EA37" s="260"/>
      <c r="EB37" s="260"/>
      <c r="EC37" s="260"/>
      <c r="ED37" s="260"/>
    </row>
    <row r="38" spans="1:138" x14ac:dyDescent="0.2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203"/>
      <c r="CK38" s="181"/>
      <c r="CL38" s="289" t="str">
        <f>IF(COUNTIF(CN38:CN$43,"&lt;&gt;X")&gt;0,CM38,"")</f>
        <v/>
      </c>
      <c r="CM38" s="289" t="s">
        <v>289</v>
      </c>
      <c r="CN38" s="246" t="str">
        <f t="shared" si="3"/>
        <v>X</v>
      </c>
      <c r="CO38" s="290">
        <f t="shared" si="4"/>
        <v>0</v>
      </c>
      <c r="CP38" s="245"/>
      <c r="CQ38" s="259">
        <f t="shared" si="8"/>
        <v>0</v>
      </c>
      <c r="CR38" s="245">
        <f>SUM(Blad1!J39:N39)</f>
        <v>0</v>
      </c>
      <c r="CS38" s="260">
        <f>SUM(Blad1!O39:S39)</f>
        <v>0</v>
      </c>
      <c r="CT38" s="264">
        <f>SUM(Blad1!T39:X39)</f>
        <v>0</v>
      </c>
      <c r="CU38" s="260">
        <f t="shared" si="9"/>
        <v>0</v>
      </c>
      <c r="CV38" s="265" t="str">
        <f t="shared" si="5"/>
        <v>F</v>
      </c>
      <c r="CW38" s="260"/>
      <c r="CX38" s="260"/>
      <c r="CY38" s="260"/>
      <c r="CZ38" s="260"/>
      <c r="DA38" s="260"/>
      <c r="DB38" s="260">
        <f t="shared" si="12"/>
        <v>0</v>
      </c>
      <c r="DC38" s="260">
        <f t="shared" si="12"/>
        <v>0</v>
      </c>
      <c r="DD38" s="260">
        <f t="shared" si="12"/>
        <v>0</v>
      </c>
      <c r="DE38" s="260">
        <f t="shared" si="12"/>
        <v>0</v>
      </c>
      <c r="DF38" s="260">
        <f t="shared" si="12"/>
        <v>0</v>
      </c>
      <c r="DG38" s="260">
        <f t="shared" si="12"/>
        <v>0</v>
      </c>
      <c r="DH38" s="260">
        <f t="shared" si="12"/>
        <v>0</v>
      </c>
      <c r="DI38" s="260">
        <f t="shared" si="12"/>
        <v>0</v>
      </c>
      <c r="DJ38" s="260">
        <f t="shared" si="12"/>
        <v>0</v>
      </c>
      <c r="DK38" s="260">
        <f t="shared" si="12"/>
        <v>0</v>
      </c>
      <c r="DL38" s="260">
        <f t="shared" si="12"/>
        <v>0</v>
      </c>
      <c r="DM38" s="260">
        <f t="shared" si="12"/>
        <v>0</v>
      </c>
      <c r="DN38" s="260">
        <f t="shared" si="12"/>
        <v>0</v>
      </c>
      <c r="DO38" s="260">
        <f t="shared" si="12"/>
        <v>0</v>
      </c>
      <c r="DP38" s="260">
        <f t="shared" si="12"/>
        <v>0</v>
      </c>
      <c r="DQ38" s="260">
        <f t="shared" si="12"/>
        <v>0</v>
      </c>
      <c r="DR38" s="260">
        <f t="shared" si="13"/>
        <v>0</v>
      </c>
      <c r="DS38" s="260">
        <f t="shared" si="13"/>
        <v>0</v>
      </c>
      <c r="DT38" s="260">
        <f t="shared" si="13"/>
        <v>0</v>
      </c>
      <c r="DU38" s="260">
        <f t="shared" si="13"/>
        <v>0</v>
      </c>
      <c r="DV38" s="260">
        <f t="shared" si="13"/>
        <v>0</v>
      </c>
      <c r="DW38" s="260">
        <f t="shared" si="13"/>
        <v>0</v>
      </c>
      <c r="DX38" s="260">
        <f t="shared" si="13"/>
        <v>0</v>
      </c>
      <c r="DY38" s="260"/>
      <c r="DZ38" s="260"/>
      <c r="EA38" s="260"/>
      <c r="EB38" s="260"/>
      <c r="EC38" s="260"/>
      <c r="ED38" s="260"/>
    </row>
    <row r="39" spans="1:138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203"/>
      <c r="CK39" s="181"/>
      <c r="CL39" s="289" t="str">
        <f>IF(COUNTIF(CN39:CN$43,"&lt;&gt;X")&gt;0,CM39,"")</f>
        <v/>
      </c>
      <c r="CM39" s="289" t="s">
        <v>290</v>
      </c>
      <c r="CN39" s="246" t="str">
        <f t="shared" si="3"/>
        <v>X</v>
      </c>
      <c r="CO39" s="290">
        <f t="shared" si="4"/>
        <v>0</v>
      </c>
      <c r="CP39" s="245"/>
      <c r="CQ39" s="259">
        <f t="shared" si="8"/>
        <v>0</v>
      </c>
      <c r="CR39" s="245">
        <f>SUM(Blad1!J40:N40)</f>
        <v>0</v>
      </c>
      <c r="CS39" s="260">
        <f>SUM(Blad1!O40:S40)</f>
        <v>0</v>
      </c>
      <c r="CT39" s="264">
        <f>SUM(Blad1!T40:X40)</f>
        <v>0</v>
      </c>
      <c r="CU39" s="260">
        <f t="shared" si="9"/>
        <v>0</v>
      </c>
      <c r="CV39" s="265" t="str">
        <f t="shared" si="5"/>
        <v>F</v>
      </c>
      <c r="CW39" s="260"/>
      <c r="CX39" s="260"/>
      <c r="CY39" s="260"/>
      <c r="CZ39" s="260"/>
      <c r="DA39" s="260"/>
      <c r="DB39" s="260">
        <f t="shared" si="12"/>
        <v>0</v>
      </c>
      <c r="DC39" s="260">
        <f t="shared" si="12"/>
        <v>0</v>
      </c>
      <c r="DD39" s="260">
        <f t="shared" si="12"/>
        <v>0</v>
      </c>
      <c r="DE39" s="260">
        <f t="shared" si="12"/>
        <v>0</v>
      </c>
      <c r="DF39" s="260">
        <f t="shared" si="12"/>
        <v>0</v>
      </c>
      <c r="DG39" s="260">
        <f t="shared" si="12"/>
        <v>0</v>
      </c>
      <c r="DH39" s="260">
        <f t="shared" si="12"/>
        <v>0</v>
      </c>
      <c r="DI39" s="260">
        <f t="shared" si="12"/>
        <v>0</v>
      </c>
      <c r="DJ39" s="260">
        <f t="shared" si="12"/>
        <v>0</v>
      </c>
      <c r="DK39" s="260">
        <f t="shared" si="12"/>
        <v>0</v>
      </c>
      <c r="DL39" s="260">
        <f t="shared" si="12"/>
        <v>0</v>
      </c>
      <c r="DM39" s="260">
        <f t="shared" si="12"/>
        <v>0</v>
      </c>
      <c r="DN39" s="260">
        <f t="shared" si="12"/>
        <v>0</v>
      </c>
      <c r="DO39" s="260">
        <f t="shared" si="12"/>
        <v>0</v>
      </c>
      <c r="DP39" s="260">
        <f t="shared" si="12"/>
        <v>0</v>
      </c>
      <c r="DQ39" s="260">
        <f t="shared" si="12"/>
        <v>0</v>
      </c>
      <c r="DR39" s="260">
        <f t="shared" si="13"/>
        <v>0</v>
      </c>
      <c r="DS39" s="260">
        <f t="shared" si="13"/>
        <v>0</v>
      </c>
      <c r="DT39" s="260">
        <f t="shared" si="13"/>
        <v>0</v>
      </c>
      <c r="DU39" s="260">
        <f t="shared" si="13"/>
        <v>0</v>
      </c>
      <c r="DV39" s="260">
        <f t="shared" si="13"/>
        <v>0</v>
      </c>
      <c r="DW39" s="260">
        <f t="shared" si="13"/>
        <v>0</v>
      </c>
      <c r="DX39" s="260">
        <f t="shared" si="13"/>
        <v>0</v>
      </c>
      <c r="DY39" s="260"/>
      <c r="DZ39" s="260"/>
      <c r="EA39" s="260"/>
      <c r="EB39" s="260"/>
      <c r="EC39" s="260"/>
      <c r="ED39" s="260"/>
    </row>
    <row r="40" spans="1:138" x14ac:dyDescent="0.2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203"/>
      <c r="CK40" s="181"/>
      <c r="CL40" s="289" t="str">
        <f>IF(COUNTIF(CN40:CN$43,"&lt;&gt;X")&gt;0,CM40,"")</f>
        <v/>
      </c>
      <c r="CM40" s="289" t="s">
        <v>291</v>
      </c>
      <c r="CN40" s="246" t="str">
        <f t="shared" si="3"/>
        <v>X</v>
      </c>
      <c r="CO40" s="290">
        <f t="shared" si="4"/>
        <v>0</v>
      </c>
      <c r="CP40" s="245"/>
      <c r="CQ40" s="259">
        <f t="shared" si="8"/>
        <v>0</v>
      </c>
      <c r="CR40" s="245">
        <f>SUM(Blad1!J41:N41)</f>
        <v>0</v>
      </c>
      <c r="CS40" s="260">
        <f>SUM(Blad1!O41:S41)</f>
        <v>0</v>
      </c>
      <c r="CT40" s="264">
        <f>SUM(Blad1!T41:X41)</f>
        <v>0</v>
      </c>
      <c r="CU40" s="260">
        <f t="shared" si="9"/>
        <v>0</v>
      </c>
      <c r="CV40" s="265" t="str">
        <f t="shared" si="5"/>
        <v>F</v>
      </c>
      <c r="CW40" s="260"/>
      <c r="CX40" s="260"/>
      <c r="CY40" s="260"/>
      <c r="CZ40" s="260"/>
      <c r="DA40" s="260"/>
      <c r="DB40" s="260">
        <f t="shared" si="12"/>
        <v>0</v>
      </c>
      <c r="DC40" s="260">
        <f t="shared" si="12"/>
        <v>0</v>
      </c>
      <c r="DD40" s="260">
        <f t="shared" si="12"/>
        <v>0</v>
      </c>
      <c r="DE40" s="260">
        <f t="shared" si="12"/>
        <v>0</v>
      </c>
      <c r="DF40" s="260">
        <f t="shared" si="12"/>
        <v>0</v>
      </c>
      <c r="DG40" s="260">
        <f t="shared" si="12"/>
        <v>0</v>
      </c>
      <c r="DH40" s="260">
        <f t="shared" si="12"/>
        <v>0</v>
      </c>
      <c r="DI40" s="260">
        <f t="shared" si="12"/>
        <v>0</v>
      </c>
      <c r="DJ40" s="260">
        <f t="shared" si="12"/>
        <v>0</v>
      </c>
      <c r="DK40" s="260">
        <f t="shared" si="12"/>
        <v>0</v>
      </c>
      <c r="DL40" s="260">
        <f t="shared" si="12"/>
        <v>0</v>
      </c>
      <c r="DM40" s="260">
        <f t="shared" si="12"/>
        <v>0</v>
      </c>
      <c r="DN40" s="260">
        <f t="shared" si="12"/>
        <v>0</v>
      </c>
      <c r="DO40" s="260">
        <f t="shared" si="12"/>
        <v>0</v>
      </c>
      <c r="DP40" s="260">
        <f t="shared" si="12"/>
        <v>0</v>
      </c>
      <c r="DQ40" s="260">
        <f t="shared" si="12"/>
        <v>0</v>
      </c>
      <c r="DR40" s="260">
        <f t="shared" si="13"/>
        <v>0</v>
      </c>
      <c r="DS40" s="260">
        <f t="shared" si="13"/>
        <v>0</v>
      </c>
      <c r="DT40" s="260">
        <f t="shared" si="13"/>
        <v>0</v>
      </c>
      <c r="DU40" s="260">
        <f t="shared" si="13"/>
        <v>0</v>
      </c>
      <c r="DV40" s="260">
        <f t="shared" si="13"/>
        <v>0</v>
      </c>
      <c r="DW40" s="260">
        <f t="shared" si="13"/>
        <v>0</v>
      </c>
      <c r="DX40" s="260">
        <f t="shared" si="13"/>
        <v>0</v>
      </c>
      <c r="DY40" s="260"/>
      <c r="DZ40" s="260"/>
      <c r="EA40" s="260"/>
      <c r="EB40" s="260"/>
      <c r="EC40" s="260"/>
      <c r="ED40" s="260"/>
    </row>
    <row r="41" spans="1:138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203"/>
      <c r="CK41" s="181"/>
      <c r="CL41" s="289" t="str">
        <f>IF(COUNTIF(CN41:CN$43,"&lt;&gt;X")&gt;0,CM41,"")</f>
        <v/>
      </c>
      <c r="CM41" s="289" t="s">
        <v>292</v>
      </c>
      <c r="CN41" s="246" t="str">
        <f t="shared" si="3"/>
        <v>X</v>
      </c>
      <c r="CO41" s="290">
        <f t="shared" si="4"/>
        <v>0</v>
      </c>
      <c r="CP41" s="245"/>
      <c r="CQ41" s="259">
        <f t="shared" si="8"/>
        <v>0</v>
      </c>
      <c r="CR41" s="245">
        <f>SUM(Blad1!J42:N42)</f>
        <v>0</v>
      </c>
      <c r="CS41" s="260">
        <f>SUM(Blad1!O42:S42)</f>
        <v>0</v>
      </c>
      <c r="CT41" s="264">
        <f>SUM(Blad1!T42:X42)</f>
        <v>0</v>
      </c>
      <c r="CU41" s="260">
        <f t="shared" si="9"/>
        <v>0</v>
      </c>
      <c r="CV41" s="265" t="str">
        <f t="shared" si="5"/>
        <v>F</v>
      </c>
      <c r="CW41" s="260"/>
      <c r="CX41" s="260"/>
      <c r="CY41" s="260"/>
      <c r="CZ41" s="260"/>
      <c r="DA41" s="260"/>
      <c r="DB41" s="260">
        <f t="shared" si="12"/>
        <v>0</v>
      </c>
      <c r="DC41" s="260">
        <f t="shared" si="12"/>
        <v>0</v>
      </c>
      <c r="DD41" s="260">
        <f t="shared" si="12"/>
        <v>0</v>
      </c>
      <c r="DE41" s="260">
        <f t="shared" si="12"/>
        <v>0</v>
      </c>
      <c r="DF41" s="260">
        <f t="shared" si="12"/>
        <v>0</v>
      </c>
      <c r="DG41" s="260">
        <f t="shared" si="12"/>
        <v>0</v>
      </c>
      <c r="DH41" s="260">
        <f t="shared" si="12"/>
        <v>0</v>
      </c>
      <c r="DI41" s="260">
        <f t="shared" si="12"/>
        <v>0</v>
      </c>
      <c r="DJ41" s="260">
        <f t="shared" si="12"/>
        <v>0</v>
      </c>
      <c r="DK41" s="260">
        <f t="shared" si="12"/>
        <v>0</v>
      </c>
      <c r="DL41" s="260">
        <f t="shared" si="12"/>
        <v>0</v>
      </c>
      <c r="DM41" s="260">
        <f t="shared" si="12"/>
        <v>0</v>
      </c>
      <c r="DN41" s="260">
        <f t="shared" si="12"/>
        <v>0</v>
      </c>
      <c r="DO41" s="260">
        <f t="shared" si="12"/>
        <v>0</v>
      </c>
      <c r="DP41" s="260">
        <f t="shared" si="12"/>
        <v>0</v>
      </c>
      <c r="DQ41" s="260">
        <f t="shared" si="12"/>
        <v>0</v>
      </c>
      <c r="DR41" s="260">
        <f t="shared" si="13"/>
        <v>0</v>
      </c>
      <c r="DS41" s="260">
        <f t="shared" si="13"/>
        <v>0</v>
      </c>
      <c r="DT41" s="260">
        <f t="shared" si="13"/>
        <v>0</v>
      </c>
      <c r="DU41" s="260">
        <f t="shared" si="13"/>
        <v>0</v>
      </c>
      <c r="DV41" s="260">
        <f t="shared" si="13"/>
        <v>0</v>
      </c>
      <c r="DW41" s="260">
        <f t="shared" si="13"/>
        <v>0</v>
      </c>
      <c r="DX41" s="260">
        <f t="shared" si="13"/>
        <v>0</v>
      </c>
      <c r="DY41" s="260"/>
      <c r="DZ41" s="260"/>
      <c r="EA41" s="260"/>
      <c r="EB41" s="260"/>
      <c r="EC41" s="260"/>
      <c r="ED41" s="260"/>
    </row>
    <row r="42" spans="1:138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203"/>
      <c r="CK42" s="181"/>
      <c r="CL42" s="289" t="str">
        <f>IF(COUNTIF(CN42:CN$43,"&lt;&gt;X")&gt;0,CM42,"")</f>
        <v/>
      </c>
      <c r="CM42" s="289" t="s">
        <v>293</v>
      </c>
      <c r="CN42" s="246" t="str">
        <f t="shared" si="3"/>
        <v>X</v>
      </c>
      <c r="CO42" s="290">
        <f t="shared" si="4"/>
        <v>0</v>
      </c>
      <c r="CP42" s="245"/>
      <c r="CQ42" s="259">
        <f t="shared" si="8"/>
        <v>0</v>
      </c>
      <c r="CR42" s="245">
        <f>SUM(Blad1!J43:N43)</f>
        <v>0</v>
      </c>
      <c r="CS42" s="260">
        <f>SUM(Blad1!O43:S43)</f>
        <v>0</v>
      </c>
      <c r="CT42" s="264">
        <f>SUM(Blad1!T43:X43)</f>
        <v>0</v>
      </c>
      <c r="CU42" s="260">
        <f t="shared" si="9"/>
        <v>0</v>
      </c>
      <c r="CV42" s="265" t="str">
        <f t="shared" si="5"/>
        <v>F</v>
      </c>
      <c r="CW42" s="260"/>
      <c r="CX42" s="260"/>
      <c r="CY42" s="260"/>
      <c r="CZ42" s="260"/>
      <c r="DA42" s="260"/>
      <c r="DB42" s="260">
        <f t="shared" si="12"/>
        <v>0</v>
      </c>
      <c r="DC42" s="260">
        <f t="shared" si="12"/>
        <v>0</v>
      </c>
      <c r="DD42" s="260">
        <f t="shared" si="12"/>
        <v>0</v>
      </c>
      <c r="DE42" s="260">
        <f t="shared" si="12"/>
        <v>0</v>
      </c>
      <c r="DF42" s="260">
        <f t="shared" si="12"/>
        <v>0</v>
      </c>
      <c r="DG42" s="260">
        <f t="shared" si="12"/>
        <v>0</v>
      </c>
      <c r="DH42" s="260">
        <f t="shared" si="12"/>
        <v>0</v>
      </c>
      <c r="DI42" s="260">
        <f t="shared" si="12"/>
        <v>0</v>
      </c>
      <c r="DJ42" s="260">
        <f t="shared" si="12"/>
        <v>0</v>
      </c>
      <c r="DK42" s="260">
        <f t="shared" si="12"/>
        <v>0</v>
      </c>
      <c r="DL42" s="260">
        <f t="shared" si="12"/>
        <v>0</v>
      </c>
      <c r="DM42" s="260">
        <f t="shared" si="12"/>
        <v>0</v>
      </c>
      <c r="DN42" s="260">
        <f t="shared" si="12"/>
        <v>0</v>
      </c>
      <c r="DO42" s="260">
        <f t="shared" si="12"/>
        <v>0</v>
      </c>
      <c r="DP42" s="260">
        <f t="shared" si="12"/>
        <v>0</v>
      </c>
      <c r="DQ42" s="260">
        <f t="shared" si="12"/>
        <v>0</v>
      </c>
      <c r="DR42" s="260">
        <f t="shared" si="13"/>
        <v>0</v>
      </c>
      <c r="DS42" s="260">
        <f t="shared" si="13"/>
        <v>0</v>
      </c>
      <c r="DT42" s="260">
        <f t="shared" si="13"/>
        <v>0</v>
      </c>
      <c r="DU42" s="260">
        <f t="shared" si="13"/>
        <v>0</v>
      </c>
      <c r="DV42" s="260">
        <f t="shared" si="13"/>
        <v>0</v>
      </c>
      <c r="DW42" s="260">
        <f t="shared" si="13"/>
        <v>0</v>
      </c>
      <c r="DX42" s="260">
        <f t="shared" si="13"/>
        <v>0</v>
      </c>
      <c r="DY42" s="260"/>
      <c r="DZ42" s="260"/>
      <c r="EA42" s="260"/>
      <c r="EB42" s="260"/>
      <c r="EC42" s="260"/>
      <c r="ED42" s="260"/>
    </row>
    <row r="43" spans="1:138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203"/>
      <c r="CK43" s="181"/>
      <c r="CL43" s="289" t="str">
        <f>IF(COUNTIF(CN43:CN$43,"&lt;&gt;X")&gt;0,CM43,"")</f>
        <v/>
      </c>
      <c r="CM43" s="289" t="s">
        <v>294</v>
      </c>
      <c r="CN43" s="246" t="str">
        <f t="shared" si="3"/>
        <v>X</v>
      </c>
      <c r="CO43" s="290">
        <f t="shared" si="4"/>
        <v>0</v>
      </c>
      <c r="CP43" s="245"/>
      <c r="CQ43" s="259">
        <f t="shared" si="8"/>
        <v>0</v>
      </c>
      <c r="CR43" s="245">
        <f>SUM(Blad1!J44:N44)</f>
        <v>0</v>
      </c>
      <c r="CS43" s="260">
        <f>SUM(Blad1!O44:S44)</f>
        <v>0</v>
      </c>
      <c r="CT43" s="264">
        <f>SUM(Blad1!T44:X44)</f>
        <v>0</v>
      </c>
      <c r="CU43" s="260">
        <f t="shared" si="9"/>
        <v>0</v>
      </c>
      <c r="CV43" s="265" t="str">
        <f t="shared" si="5"/>
        <v>F</v>
      </c>
      <c r="CW43" s="260"/>
      <c r="CX43" s="260"/>
      <c r="CY43" s="260"/>
      <c r="CZ43" s="260"/>
      <c r="DA43" s="260"/>
      <c r="DB43" s="260">
        <f t="shared" si="12"/>
        <v>0</v>
      </c>
      <c r="DC43" s="260">
        <f t="shared" si="12"/>
        <v>0</v>
      </c>
      <c r="DD43" s="260">
        <f t="shared" si="12"/>
        <v>0</v>
      </c>
      <c r="DE43" s="260">
        <f t="shared" si="12"/>
        <v>0</v>
      </c>
      <c r="DF43" s="260">
        <f t="shared" si="12"/>
        <v>0</v>
      </c>
      <c r="DG43" s="260">
        <f t="shared" si="12"/>
        <v>0</v>
      </c>
      <c r="DH43" s="260">
        <f t="shared" si="12"/>
        <v>0</v>
      </c>
      <c r="DI43" s="260">
        <f t="shared" si="12"/>
        <v>0</v>
      </c>
      <c r="DJ43" s="260">
        <f t="shared" si="12"/>
        <v>0</v>
      </c>
      <c r="DK43" s="260">
        <f t="shared" si="12"/>
        <v>0</v>
      </c>
      <c r="DL43" s="260">
        <f t="shared" si="12"/>
        <v>0</v>
      </c>
      <c r="DM43" s="260">
        <f t="shared" si="12"/>
        <v>0</v>
      </c>
      <c r="DN43" s="260">
        <f t="shared" si="12"/>
        <v>0</v>
      </c>
      <c r="DO43" s="260">
        <f t="shared" si="12"/>
        <v>0</v>
      </c>
      <c r="DP43" s="260">
        <f t="shared" si="12"/>
        <v>0</v>
      </c>
      <c r="DQ43" s="260">
        <f t="shared" si="12"/>
        <v>0</v>
      </c>
      <c r="DR43" s="260">
        <f t="shared" si="13"/>
        <v>0</v>
      </c>
      <c r="DS43" s="260">
        <f t="shared" si="13"/>
        <v>0</v>
      </c>
      <c r="DT43" s="260">
        <f t="shared" si="13"/>
        <v>0</v>
      </c>
      <c r="DU43" s="260">
        <f t="shared" si="13"/>
        <v>0</v>
      </c>
      <c r="DV43" s="260">
        <f t="shared" si="13"/>
        <v>0</v>
      </c>
      <c r="DW43" s="260">
        <f t="shared" si="13"/>
        <v>0</v>
      </c>
      <c r="DX43" s="260">
        <f t="shared" si="13"/>
        <v>0</v>
      </c>
      <c r="DY43" s="260"/>
      <c r="DZ43" s="260"/>
      <c r="EA43" s="260"/>
      <c r="EB43" s="260"/>
      <c r="EC43" s="260"/>
      <c r="ED43" s="260"/>
    </row>
  </sheetData>
  <sheetProtection password="CCE4" sheet="1" selectLockedCells="1"/>
  <mergeCells count="5">
    <mergeCell ref="CO1:CO11"/>
    <mergeCell ref="CN4:CN11"/>
    <mergeCell ref="CK4:CK11"/>
    <mergeCell ref="CM4:CM11"/>
    <mergeCell ref="CL4:CL11"/>
  </mergeCells>
  <conditionalFormatting sqref="CN12:CN43 E12:CL43">
    <cfRule type="expression" dxfId="194" priority="7">
      <formula>$E12&lt;&gt;""</formula>
    </cfRule>
  </conditionalFormatting>
  <conditionalFormatting sqref="CV12:CV43">
    <cfRule type="expression" dxfId="193" priority="8">
      <formula>IF(CQ12&lt;kravg_e,"F",(IF(CQ12&lt;kravg_d,"E",(IF(CQ12&lt;kravg_c,IF(CU12&lt;kravg_d_ac,"E","D"),IF(CQ12&lt;kravg_b,(IF(CU12&lt;kravg_d_ac,"E",IF(CU12&lt;kravg_c_ac,"D","C"))),(IF(CQ12&lt;kravg_a,(IF(AND((CU12&gt;=kravg_b_ac),((CT12&gt;=kravg_b_A))),"B","C")),IF(AND((CQ12&gt;=kravg_a),(CU12&gt;=kravg_a_ac),(CT12&gt;=kravg_a_A)),"A","B")))))))))= (IF(CQ12&lt;kravg_e,"F",(IF(CQ12&lt;kravg_d,"E",(IF(CQ12&lt;kravg_c,"D",(IF(CQ12&lt;kravg_a,"B","A"))))))) )</formula>
    </cfRule>
  </conditionalFormatting>
  <dataValidations count="6">
    <dataValidation allowBlank="1" showInputMessage="1" showErrorMessage="1" error="Endast talen 0 och 1" sqref="CL12:CN43" xr:uid="{00000000-0002-0000-0100-000000000000}"/>
    <dataValidation type="whole" allowBlank="1" showInputMessage="1" showErrorMessage="1" error="Endast talen 0 och 1" sqref="E12:CJ43" xr:uid="{00000000-0002-0000-0100-000001000000}">
      <formula1>0</formula1>
      <formula2>1</formula2>
    </dataValidation>
    <dataValidation type="list" allowBlank="1" showInputMessage="1" showErrorMessage="1" sqref="CK12:CK43" xr:uid="{00000000-0002-0000-0100-000002000000}">
      <formula1>"F,E,D,C,B,A"</formula1>
    </dataValidation>
    <dataValidation type="list" allowBlank="1" showInputMessage="1" showErrorMessage="1" sqref="B12:B43" xr:uid="{00000000-0002-0000-0100-000003000000}">
      <formula1>$EH$12:$EH$30</formula1>
    </dataValidation>
    <dataValidation type="list" allowBlank="1" showInputMessage="1" showErrorMessage="1" sqref="C12:C43" xr:uid="{00000000-0002-0000-0100-000004000000}">
      <formula1>$EH$34:$EH$35</formula1>
    </dataValidation>
    <dataValidation type="list" allowBlank="1" showInputMessage="1" showErrorMessage="1" sqref="D12:D43" xr:uid="{00000000-0002-0000-0100-000005000000}">
      <formula1>$EH$31:$EH$32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G111"/>
  <sheetViews>
    <sheetView zoomScaleNormal="100" workbookViewId="0">
      <pane ySplit="11" topLeftCell="A12" activePane="bottomLeft" state="frozen"/>
      <selection pane="bottomLeft" activeCell="I42" sqref="I42"/>
    </sheetView>
  </sheetViews>
  <sheetFormatPr defaultRowHeight="15" x14ac:dyDescent="0.25"/>
  <cols>
    <col min="1" max="1" width="1.85546875" customWidth="1"/>
    <col min="2" max="2" width="8.85546875" customWidth="1"/>
    <col min="3" max="29" width="5" customWidth="1"/>
    <col min="30" max="30" width="2.140625" style="42" customWidth="1"/>
    <col min="31" max="33" width="5" customWidth="1"/>
  </cols>
  <sheetData>
    <row r="1" spans="2:33" ht="8.25" customHeight="1" thickBot="1" x14ac:dyDescent="0.3"/>
    <row r="2" spans="2:33" ht="19.5" thickBot="1" x14ac:dyDescent="0.35">
      <c r="B2" s="13"/>
      <c r="C2" s="14"/>
      <c r="D2" s="14"/>
      <c r="E2" s="15" t="s">
        <v>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6"/>
      <c r="AE2" s="119"/>
      <c r="AF2" s="60"/>
      <c r="AG2" s="71"/>
    </row>
    <row r="3" spans="2:33" ht="19.5" thickBot="1" x14ac:dyDescent="0.35">
      <c r="B3" s="65" t="s">
        <v>47</v>
      </c>
      <c r="C3" s="317" t="s">
        <v>48</v>
      </c>
      <c r="D3" s="318"/>
      <c r="E3" s="318"/>
      <c r="F3" s="319" t="s">
        <v>49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68"/>
      <c r="V3" s="19"/>
      <c r="W3" s="19"/>
      <c r="X3" s="20" t="s">
        <v>50</v>
      </c>
      <c r="Y3" s="20"/>
      <c r="Z3" s="20"/>
      <c r="AA3" s="19"/>
      <c r="AB3" s="19"/>
      <c r="AC3" s="19"/>
      <c r="AD3" s="121"/>
      <c r="AE3" s="120"/>
      <c r="AF3" s="19"/>
      <c r="AG3" s="72"/>
    </row>
    <row r="4" spans="2:33" ht="15.75" customHeight="1" x14ac:dyDescent="0.25">
      <c r="B4" s="53"/>
      <c r="C4" s="56"/>
      <c r="D4" s="56"/>
      <c r="E4" s="56"/>
      <c r="F4" s="75"/>
      <c r="G4" s="57" t="s">
        <v>51</v>
      </c>
      <c r="H4" s="56"/>
      <c r="I4" s="56"/>
      <c r="J4" s="56"/>
      <c r="K4" s="56"/>
      <c r="L4" s="56"/>
      <c r="M4" s="56"/>
      <c r="N4" s="57" t="s">
        <v>52</v>
      </c>
      <c r="O4" s="56"/>
      <c r="P4" s="56"/>
      <c r="Q4" s="56"/>
      <c r="R4" s="56"/>
      <c r="S4" s="56"/>
      <c r="T4" s="76"/>
      <c r="U4" s="321" t="s">
        <v>53</v>
      </c>
      <c r="V4" s="322"/>
      <c r="W4" s="323"/>
      <c r="X4" s="330" t="s">
        <v>111</v>
      </c>
      <c r="Y4" s="322"/>
      <c r="Z4" s="331"/>
      <c r="AA4" s="321" t="s">
        <v>112</v>
      </c>
      <c r="AB4" s="322"/>
      <c r="AC4" s="331"/>
      <c r="AD4" s="113"/>
      <c r="AE4" s="321" t="s">
        <v>54</v>
      </c>
      <c r="AF4" s="322"/>
      <c r="AG4" s="338"/>
    </row>
    <row r="5" spans="2:33" ht="15.75" x14ac:dyDescent="0.25">
      <c r="B5" s="54"/>
      <c r="C5" s="22"/>
      <c r="D5" s="22"/>
      <c r="E5" s="22"/>
      <c r="F5" s="77"/>
      <c r="G5" s="23" t="s">
        <v>55</v>
      </c>
      <c r="H5" s="22"/>
      <c r="I5" s="22"/>
      <c r="J5" s="22"/>
      <c r="K5" s="22"/>
      <c r="L5" s="22"/>
      <c r="M5" s="22"/>
      <c r="N5" s="23" t="s">
        <v>77</v>
      </c>
      <c r="O5" s="22"/>
      <c r="P5" s="22"/>
      <c r="Q5" s="22"/>
      <c r="R5" s="22"/>
      <c r="S5" s="22"/>
      <c r="T5" s="78"/>
      <c r="U5" s="324"/>
      <c r="V5" s="325"/>
      <c r="W5" s="326"/>
      <c r="X5" s="332"/>
      <c r="Y5" s="325"/>
      <c r="Z5" s="333"/>
      <c r="AA5" s="336"/>
      <c r="AB5" s="325"/>
      <c r="AC5" s="333"/>
      <c r="AD5" s="113"/>
      <c r="AE5" s="336"/>
      <c r="AF5" s="325"/>
      <c r="AG5" s="339"/>
    </row>
    <row r="6" spans="2:33" ht="15.75" x14ac:dyDescent="0.25">
      <c r="B6" s="54"/>
      <c r="C6" s="22"/>
      <c r="D6" s="22"/>
      <c r="E6" s="22"/>
      <c r="F6" s="77"/>
      <c r="G6" s="23" t="s">
        <v>56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8"/>
      <c r="U6" s="324"/>
      <c r="V6" s="325"/>
      <c r="W6" s="326"/>
      <c r="X6" s="332"/>
      <c r="Y6" s="325"/>
      <c r="Z6" s="333"/>
      <c r="AA6" s="336"/>
      <c r="AB6" s="325"/>
      <c r="AC6" s="333"/>
      <c r="AD6" s="113"/>
      <c r="AE6" s="336"/>
      <c r="AF6" s="325"/>
      <c r="AG6" s="339"/>
    </row>
    <row r="7" spans="2:33" ht="15.75" x14ac:dyDescent="0.25">
      <c r="B7" s="54"/>
      <c r="C7" s="341" t="s">
        <v>4</v>
      </c>
      <c r="D7" s="341" t="s">
        <v>5</v>
      </c>
      <c r="E7" s="343" t="s">
        <v>6</v>
      </c>
      <c r="F7" s="345" t="s">
        <v>29</v>
      </c>
      <c r="G7" s="346"/>
      <c r="H7" s="347"/>
      <c r="I7" s="348" t="s">
        <v>57</v>
      </c>
      <c r="J7" s="346"/>
      <c r="K7" s="347"/>
      <c r="L7" s="348" t="s">
        <v>58</v>
      </c>
      <c r="M7" s="346"/>
      <c r="N7" s="347"/>
      <c r="O7" s="348" t="s">
        <v>70</v>
      </c>
      <c r="P7" s="346"/>
      <c r="Q7" s="347"/>
      <c r="R7" s="348" t="s">
        <v>59</v>
      </c>
      <c r="S7" s="346"/>
      <c r="T7" s="352"/>
      <c r="U7" s="327"/>
      <c r="V7" s="328"/>
      <c r="W7" s="329"/>
      <c r="X7" s="334"/>
      <c r="Y7" s="328"/>
      <c r="Z7" s="335"/>
      <c r="AA7" s="337"/>
      <c r="AB7" s="328"/>
      <c r="AC7" s="335"/>
      <c r="AD7" s="113"/>
      <c r="AE7" s="337"/>
      <c r="AF7" s="328"/>
      <c r="AG7" s="340"/>
    </row>
    <row r="8" spans="2:33" ht="16.5" thickBot="1" x14ac:dyDescent="0.3">
      <c r="B8" s="55"/>
      <c r="C8" s="342"/>
      <c r="D8" s="342" t="s">
        <v>5</v>
      </c>
      <c r="E8" s="344" t="s">
        <v>6</v>
      </c>
      <c r="F8" s="69" t="s">
        <v>4</v>
      </c>
      <c r="G8" s="58" t="s">
        <v>5</v>
      </c>
      <c r="H8" s="58" t="s">
        <v>6</v>
      </c>
      <c r="I8" s="58" t="s">
        <v>4</v>
      </c>
      <c r="J8" s="58" t="s">
        <v>5</v>
      </c>
      <c r="K8" s="58" t="s">
        <v>6</v>
      </c>
      <c r="L8" s="58" t="s">
        <v>4</v>
      </c>
      <c r="M8" s="58" t="s">
        <v>5</v>
      </c>
      <c r="N8" s="58" t="s">
        <v>6</v>
      </c>
      <c r="O8" s="58" t="s">
        <v>4</v>
      </c>
      <c r="P8" s="58" t="s">
        <v>5</v>
      </c>
      <c r="Q8" s="58" t="s">
        <v>6</v>
      </c>
      <c r="R8" s="58" t="s">
        <v>4</v>
      </c>
      <c r="S8" s="58" t="s">
        <v>5</v>
      </c>
      <c r="T8" s="73" t="s">
        <v>6</v>
      </c>
      <c r="U8" s="69" t="s">
        <v>4</v>
      </c>
      <c r="V8" s="58" t="s">
        <v>5</v>
      </c>
      <c r="W8" s="27" t="s">
        <v>6</v>
      </c>
      <c r="X8" s="59" t="s">
        <v>4</v>
      </c>
      <c r="Y8" s="58" t="s">
        <v>5</v>
      </c>
      <c r="Z8" s="58" t="s">
        <v>6</v>
      </c>
      <c r="AA8" s="58" t="s">
        <v>4</v>
      </c>
      <c r="AB8" s="58" t="s">
        <v>5</v>
      </c>
      <c r="AC8" s="58" t="s">
        <v>6</v>
      </c>
      <c r="AD8" s="114"/>
      <c r="AE8" s="58" t="s">
        <v>4</v>
      </c>
      <c r="AF8" s="58" t="s">
        <v>5</v>
      </c>
      <c r="AG8" s="73" t="s">
        <v>6</v>
      </c>
    </row>
    <row r="9" spans="2:33" x14ac:dyDescent="0.25">
      <c r="B9" s="61" t="str">
        <f>'Fy kat'!AC111</f>
        <v>Totalt</v>
      </c>
      <c r="C9" s="67">
        <f>'Fy kat'!AD111</f>
        <v>22</v>
      </c>
      <c r="D9" s="52">
        <f>'Fy kat'!AE111</f>
        <v>22</v>
      </c>
      <c r="E9" s="61">
        <f>'Fy kat'!AF111</f>
        <v>16</v>
      </c>
      <c r="F9" s="70">
        <f>'Fy kat'!AG111</f>
        <v>12</v>
      </c>
      <c r="G9" s="62">
        <f>'Fy kat'!AH111</f>
        <v>4</v>
      </c>
      <c r="H9" s="64">
        <f>'Fy kat'!AI111</f>
        <v>2</v>
      </c>
      <c r="I9" s="63">
        <f>'Fy kat'!AJ111</f>
        <v>6</v>
      </c>
      <c r="J9" s="62">
        <f>'Fy kat'!AK111</f>
        <v>14</v>
      </c>
      <c r="K9" s="64">
        <f>'Fy kat'!AL111</f>
        <v>8</v>
      </c>
      <c r="L9" s="63">
        <f>'Fy kat'!AM111</f>
        <v>4</v>
      </c>
      <c r="M9" s="62">
        <f>'Fy kat'!AN111</f>
        <v>2</v>
      </c>
      <c r="N9" s="64">
        <f>'Fy kat'!AO111</f>
        <v>3</v>
      </c>
      <c r="O9" s="63">
        <f>'Fy kat'!AP111</f>
        <v>0</v>
      </c>
      <c r="P9" s="62">
        <f>'Fy kat'!AQ111</f>
        <v>0</v>
      </c>
      <c r="Q9" s="64">
        <f>'Fy kat'!AR111</f>
        <v>1</v>
      </c>
      <c r="R9" s="63">
        <f>'Fy kat'!AS111</f>
        <v>0</v>
      </c>
      <c r="S9" s="62">
        <f>'Fy kat'!AT111</f>
        <v>2</v>
      </c>
      <c r="T9" s="74">
        <f>'Fy kat'!AU111</f>
        <v>2</v>
      </c>
      <c r="U9" s="70">
        <f>'Fy kat'!AV111</f>
        <v>6</v>
      </c>
      <c r="V9" s="62">
        <f>'Fy kat'!AW111</f>
        <v>9</v>
      </c>
      <c r="W9" s="64">
        <f>'Fy kat'!AX111</f>
        <v>3</v>
      </c>
      <c r="X9" s="63">
        <f>'Fy kat'!AY111</f>
        <v>10</v>
      </c>
      <c r="Y9" s="61">
        <f>'Fy kat'!AZ111</f>
        <v>13</v>
      </c>
      <c r="Z9" s="64">
        <f>'Fy kat'!BA111</f>
        <v>11</v>
      </c>
      <c r="AA9" s="63">
        <f>'Fy kat'!BB111</f>
        <v>6</v>
      </c>
      <c r="AB9" s="62">
        <f>'Fy kat'!BC111</f>
        <v>0</v>
      </c>
      <c r="AC9" s="64">
        <f>'Fy kat'!BD111</f>
        <v>2</v>
      </c>
      <c r="AD9" s="114"/>
      <c r="AE9" s="61">
        <f>'Fy kat'!BE111</f>
        <v>4</v>
      </c>
      <c r="AF9" s="62">
        <f>'Fy kat'!BF111</f>
        <v>2</v>
      </c>
      <c r="AG9" s="74">
        <f>'Fy kat'!BG111</f>
        <v>2</v>
      </c>
    </row>
    <row r="10" spans="2:33" x14ac:dyDescent="0.25">
      <c r="B10" s="36"/>
      <c r="C10" s="66">
        <f>'Fy kat'!AD112</f>
        <v>60</v>
      </c>
      <c r="D10" s="313" t="str">
        <f>'Fy kat'!AE112</f>
        <v>poäng</v>
      </c>
      <c r="E10" s="313"/>
      <c r="F10" s="353">
        <f>'Fy kat'!AH112</f>
        <v>18</v>
      </c>
      <c r="G10" s="313"/>
      <c r="H10" s="314"/>
      <c r="I10" s="312">
        <f>'Fy kat'!AK112</f>
        <v>28</v>
      </c>
      <c r="J10" s="313"/>
      <c r="K10" s="314"/>
      <c r="L10" s="312">
        <f>'Fy kat'!AN112</f>
        <v>9</v>
      </c>
      <c r="M10" s="313"/>
      <c r="N10" s="314"/>
      <c r="O10" s="312">
        <f>'Fy kat'!AQ112</f>
        <v>1</v>
      </c>
      <c r="P10" s="313"/>
      <c r="Q10" s="314"/>
      <c r="R10" s="312">
        <f>'Fy kat'!AT112</f>
        <v>4</v>
      </c>
      <c r="S10" s="313"/>
      <c r="T10" s="316"/>
      <c r="U10" s="353">
        <f>'Fy kat'!AW112</f>
        <v>18</v>
      </c>
      <c r="V10" s="313"/>
      <c r="W10" s="314"/>
      <c r="X10" s="312">
        <f>'Fy kat'!AZ112</f>
        <v>34</v>
      </c>
      <c r="Y10" s="313"/>
      <c r="Z10" s="314"/>
      <c r="AA10" s="312">
        <f>'Fy kat'!BC112</f>
        <v>8</v>
      </c>
      <c r="AB10" s="313"/>
      <c r="AC10" s="314"/>
      <c r="AD10" s="114"/>
      <c r="AE10" s="315">
        <f>'Fy kat'!BF112</f>
        <v>8</v>
      </c>
      <c r="AF10" s="313"/>
      <c r="AG10" s="316"/>
    </row>
    <row r="11" spans="2:33" ht="16.5" thickBot="1" x14ac:dyDescent="0.3">
      <c r="B11" s="16"/>
      <c r="C11" s="16"/>
      <c r="D11" s="16"/>
      <c r="E11" s="16"/>
      <c r="F11" s="349">
        <f>'Fy kat'!AG113</f>
        <v>0.3</v>
      </c>
      <c r="G11" s="350"/>
      <c r="H11" s="351"/>
      <c r="I11" s="354">
        <f>'Fy kat'!AJ113</f>
        <v>0.46666666666666667</v>
      </c>
      <c r="J11" s="350"/>
      <c r="K11" s="351"/>
      <c r="L11" s="354">
        <f>'Fy kat'!AM113</f>
        <v>0.15</v>
      </c>
      <c r="M11" s="350"/>
      <c r="N11" s="351"/>
      <c r="O11" s="354">
        <f>'Fy kat'!AP113</f>
        <v>1.6666666666666666E-2</v>
      </c>
      <c r="P11" s="350"/>
      <c r="Q11" s="351"/>
      <c r="R11" s="354">
        <f>'Fy kat'!AS113</f>
        <v>6.6666666666666666E-2</v>
      </c>
      <c r="S11" s="350"/>
      <c r="T11" s="350"/>
      <c r="U11" s="349">
        <f>'Fy kat'!AV113</f>
        <v>0.3</v>
      </c>
      <c r="V11" s="350"/>
      <c r="W11" s="351"/>
      <c r="X11" s="354">
        <f>'Fy kat'!AY113</f>
        <v>0.56666666666666665</v>
      </c>
      <c r="Y11" s="350"/>
      <c r="Z11" s="351"/>
      <c r="AA11" s="354">
        <f>'Fy kat'!BB113</f>
        <v>0.13333333333333333</v>
      </c>
      <c r="AB11" s="350"/>
      <c r="AC11" s="351"/>
      <c r="AD11" s="115"/>
      <c r="AE11" s="355">
        <f>'Fy kat'!BE113</f>
        <v>0.13333333333333333</v>
      </c>
      <c r="AF11" s="356"/>
      <c r="AG11" s="357"/>
    </row>
    <row r="12" spans="2:33" ht="15.75" thickTop="1" x14ac:dyDescent="0.25">
      <c r="B12" s="80" t="str">
        <f>'Fy kat'!AC11</f>
        <v>1_1</v>
      </c>
      <c r="C12" s="81">
        <f>'Fy kat'!AD11</f>
        <v>1</v>
      </c>
      <c r="D12" s="82" t="str">
        <f>'Fy kat'!AE11</f>
        <v/>
      </c>
      <c r="E12" s="83" t="str">
        <f>'Fy kat'!AF11</f>
        <v/>
      </c>
      <c r="F12" s="84" t="str">
        <f>'Fy kat'!AG11</f>
        <v/>
      </c>
      <c r="G12" s="85" t="str">
        <f>'Fy kat'!AH11</f>
        <v/>
      </c>
      <c r="H12" s="86" t="str">
        <f>'Fy kat'!AI11</f>
        <v/>
      </c>
      <c r="I12" s="79">
        <f>'Fy kat'!AJ11</f>
        <v>1</v>
      </c>
      <c r="J12" s="85" t="str">
        <f>'Fy kat'!AK11</f>
        <v/>
      </c>
      <c r="K12" s="86" t="str">
        <f>'Fy kat'!AL11</f>
        <v/>
      </c>
      <c r="L12" s="79" t="str">
        <f>'Fy kat'!AM11</f>
        <v/>
      </c>
      <c r="M12" s="85" t="str">
        <f>'Fy kat'!AN11</f>
        <v/>
      </c>
      <c r="N12" s="86" t="str">
        <f>'Fy kat'!AO11</f>
        <v/>
      </c>
      <c r="O12" s="79" t="str">
        <f>'Fy kat'!AP11</f>
        <v/>
      </c>
      <c r="P12" s="85" t="str">
        <f>'Fy kat'!AQ11</f>
        <v/>
      </c>
      <c r="Q12" s="86" t="str">
        <f>'Fy kat'!AR11</f>
        <v/>
      </c>
      <c r="R12" s="79" t="str">
        <f>'Fy kat'!AS11</f>
        <v/>
      </c>
      <c r="S12" s="85" t="str">
        <f>'Fy kat'!AT11</f>
        <v/>
      </c>
      <c r="T12" s="87" t="str">
        <f>'Fy kat'!AU11</f>
        <v/>
      </c>
      <c r="U12" s="88">
        <f>'Fy kat'!AV11</f>
        <v>1</v>
      </c>
      <c r="V12" s="85" t="str">
        <f>'Fy kat'!AW11</f>
        <v/>
      </c>
      <c r="W12" s="89" t="str">
        <f>'Fy kat'!AX11</f>
        <v/>
      </c>
      <c r="X12" s="90" t="str">
        <f>'Fy kat'!AY11</f>
        <v/>
      </c>
      <c r="Y12" s="85" t="str">
        <f>'Fy kat'!AZ11</f>
        <v/>
      </c>
      <c r="Z12" s="89" t="str">
        <f>'Fy kat'!BA11</f>
        <v/>
      </c>
      <c r="AA12" s="90" t="str">
        <f>'Fy kat'!BB11</f>
        <v/>
      </c>
      <c r="AB12" s="85" t="str">
        <f>'Fy kat'!BC11</f>
        <v/>
      </c>
      <c r="AC12" s="89" t="str">
        <f>'Fy kat'!BD11</f>
        <v/>
      </c>
      <c r="AD12" s="116"/>
      <c r="AE12" s="118" t="str">
        <f>'Fy kat'!BE11</f>
        <v/>
      </c>
      <c r="AF12" s="85" t="str">
        <f>'Fy kat'!BF11</f>
        <v/>
      </c>
      <c r="AG12" s="89" t="str">
        <f>'Fy kat'!BG11</f>
        <v/>
      </c>
    </row>
    <row r="13" spans="2:33" x14ac:dyDescent="0.25">
      <c r="B13" s="80" t="str">
        <f>'Fy kat'!AC12</f>
        <v>1_2</v>
      </c>
      <c r="C13" s="81" t="str">
        <f>'Fy kat'!AD12</f>
        <v/>
      </c>
      <c r="D13" s="82">
        <f>'Fy kat'!AE12</f>
        <v>1</v>
      </c>
      <c r="E13" s="83" t="str">
        <f>'Fy kat'!AF12</f>
        <v/>
      </c>
      <c r="F13" s="91" t="str">
        <f>'Fy kat'!AG12</f>
        <v/>
      </c>
      <c r="G13" s="92" t="str">
        <f>'Fy kat'!AH12</f>
        <v/>
      </c>
      <c r="H13" s="93" t="str">
        <f>'Fy kat'!AI12</f>
        <v/>
      </c>
      <c r="I13" s="94" t="str">
        <f>'Fy kat'!AJ12</f>
        <v/>
      </c>
      <c r="J13" s="92">
        <f>'Fy kat'!AK12</f>
        <v>1</v>
      </c>
      <c r="K13" s="93" t="str">
        <f>'Fy kat'!AL12</f>
        <v/>
      </c>
      <c r="L13" s="94" t="str">
        <f>'Fy kat'!AM12</f>
        <v/>
      </c>
      <c r="M13" s="92" t="str">
        <f>'Fy kat'!AN12</f>
        <v/>
      </c>
      <c r="N13" s="93" t="str">
        <f>'Fy kat'!AO12</f>
        <v/>
      </c>
      <c r="O13" s="94" t="str">
        <f>'Fy kat'!AP12</f>
        <v/>
      </c>
      <c r="P13" s="92" t="str">
        <f>'Fy kat'!AQ12</f>
        <v/>
      </c>
      <c r="Q13" s="93" t="str">
        <f>'Fy kat'!AR12</f>
        <v/>
      </c>
      <c r="R13" s="94" t="str">
        <f>'Fy kat'!AS12</f>
        <v/>
      </c>
      <c r="S13" s="92" t="str">
        <f>'Fy kat'!AT12</f>
        <v/>
      </c>
      <c r="T13" s="95" t="str">
        <f>'Fy kat'!AU12</f>
        <v/>
      </c>
      <c r="U13" s="96" t="str">
        <f>'Fy kat'!AV12</f>
        <v/>
      </c>
      <c r="V13" s="92">
        <f>'Fy kat'!AW12</f>
        <v>1</v>
      </c>
      <c r="W13" s="97" t="str">
        <f>'Fy kat'!AX12</f>
        <v/>
      </c>
      <c r="X13" s="81" t="str">
        <f>'Fy kat'!AY12</f>
        <v/>
      </c>
      <c r="Y13" s="92" t="str">
        <f>'Fy kat'!AZ12</f>
        <v/>
      </c>
      <c r="Z13" s="97" t="str">
        <f>'Fy kat'!BA12</f>
        <v/>
      </c>
      <c r="AA13" s="81" t="str">
        <f>'Fy kat'!BB12</f>
        <v/>
      </c>
      <c r="AB13" s="92" t="str">
        <f>'Fy kat'!BC12</f>
        <v/>
      </c>
      <c r="AC13" s="97" t="str">
        <f>'Fy kat'!BD12</f>
        <v/>
      </c>
      <c r="AD13" s="116"/>
      <c r="AE13" s="92" t="str">
        <f>'Fy kat'!BE12</f>
        <v/>
      </c>
      <c r="AF13" s="92" t="str">
        <f>'Fy kat'!BF12</f>
        <v/>
      </c>
      <c r="AG13" s="97" t="str">
        <f>'Fy kat'!BG12</f>
        <v/>
      </c>
    </row>
    <row r="14" spans="2:33" x14ac:dyDescent="0.25">
      <c r="B14" s="80" t="str">
        <f>'Fy kat'!AC13</f>
        <v>1_3</v>
      </c>
      <c r="C14" s="81">
        <f>'Fy kat'!AD13</f>
        <v>1</v>
      </c>
      <c r="D14" s="82" t="str">
        <f>'Fy kat'!AE13</f>
        <v/>
      </c>
      <c r="E14" s="83" t="str">
        <f>'Fy kat'!AF13</f>
        <v/>
      </c>
      <c r="F14" s="91" t="str">
        <f>'Fy kat'!AG13</f>
        <v/>
      </c>
      <c r="G14" s="92" t="str">
        <f>'Fy kat'!AH13</f>
        <v/>
      </c>
      <c r="H14" s="93" t="str">
        <f>'Fy kat'!AI13</f>
        <v/>
      </c>
      <c r="I14" s="94" t="str">
        <f>'Fy kat'!AJ13</f>
        <v/>
      </c>
      <c r="J14" s="92" t="str">
        <f>'Fy kat'!AK13</f>
        <v/>
      </c>
      <c r="K14" s="93" t="str">
        <f>'Fy kat'!AL13</f>
        <v/>
      </c>
      <c r="L14" s="94">
        <f>'Fy kat'!AM13</f>
        <v>1</v>
      </c>
      <c r="M14" s="92" t="str">
        <f>'Fy kat'!AN13</f>
        <v/>
      </c>
      <c r="N14" s="93" t="str">
        <f>'Fy kat'!AO13</f>
        <v/>
      </c>
      <c r="O14" s="94" t="str">
        <f>'Fy kat'!AP13</f>
        <v/>
      </c>
      <c r="P14" s="92" t="str">
        <f>'Fy kat'!AQ13</f>
        <v/>
      </c>
      <c r="Q14" s="93" t="str">
        <f>'Fy kat'!AR13</f>
        <v/>
      </c>
      <c r="R14" s="94" t="str">
        <f>'Fy kat'!AS13</f>
        <v/>
      </c>
      <c r="S14" s="92" t="str">
        <f>'Fy kat'!AT13</f>
        <v/>
      </c>
      <c r="T14" s="95" t="str">
        <f>'Fy kat'!AU13</f>
        <v/>
      </c>
      <c r="U14" s="96">
        <f>'Fy kat'!AV13</f>
        <v>1</v>
      </c>
      <c r="V14" s="92" t="str">
        <f>'Fy kat'!AW13</f>
        <v/>
      </c>
      <c r="W14" s="97" t="str">
        <f>'Fy kat'!AX13</f>
        <v/>
      </c>
      <c r="X14" s="81" t="str">
        <f>'Fy kat'!AY13</f>
        <v/>
      </c>
      <c r="Y14" s="92" t="str">
        <f>'Fy kat'!AZ13</f>
        <v/>
      </c>
      <c r="Z14" s="97" t="str">
        <f>'Fy kat'!BA13</f>
        <v/>
      </c>
      <c r="AA14" s="81" t="str">
        <f>'Fy kat'!BB13</f>
        <v/>
      </c>
      <c r="AB14" s="92" t="str">
        <f>'Fy kat'!BC13</f>
        <v/>
      </c>
      <c r="AC14" s="97" t="str">
        <f>'Fy kat'!BD13</f>
        <v/>
      </c>
      <c r="AD14" s="116"/>
      <c r="AE14" s="92">
        <f>'Fy kat'!BE13</f>
        <v>1</v>
      </c>
      <c r="AF14" s="92" t="str">
        <f>'Fy kat'!BF13</f>
        <v/>
      </c>
      <c r="AG14" s="97" t="str">
        <f>'Fy kat'!BG13</f>
        <v/>
      </c>
    </row>
    <row r="15" spans="2:33" x14ac:dyDescent="0.25">
      <c r="B15" s="80" t="str">
        <f>'Fy kat'!AC14</f>
        <v>1_4</v>
      </c>
      <c r="C15" s="81">
        <f>'Fy kat'!AD14</f>
        <v>1</v>
      </c>
      <c r="D15" s="82" t="str">
        <f>'Fy kat'!AE14</f>
        <v/>
      </c>
      <c r="E15" s="83" t="str">
        <f>'Fy kat'!AF14</f>
        <v/>
      </c>
      <c r="F15" s="91" t="str">
        <f>'Fy kat'!AG14</f>
        <v/>
      </c>
      <c r="G15" s="92" t="str">
        <f>'Fy kat'!AH14</f>
        <v/>
      </c>
      <c r="H15" s="93" t="str">
        <f>'Fy kat'!AI14</f>
        <v/>
      </c>
      <c r="I15" s="94" t="str">
        <f>'Fy kat'!AJ14</f>
        <v/>
      </c>
      <c r="J15" s="92" t="str">
        <f>'Fy kat'!AK14</f>
        <v/>
      </c>
      <c r="K15" s="93" t="str">
        <f>'Fy kat'!AL14</f>
        <v/>
      </c>
      <c r="L15" s="94">
        <f>'Fy kat'!AM14</f>
        <v>1</v>
      </c>
      <c r="M15" s="92" t="str">
        <f>'Fy kat'!AN14</f>
        <v/>
      </c>
      <c r="N15" s="93" t="str">
        <f>'Fy kat'!AO14</f>
        <v/>
      </c>
      <c r="O15" s="94" t="str">
        <f>'Fy kat'!AP14</f>
        <v/>
      </c>
      <c r="P15" s="92" t="str">
        <f>'Fy kat'!AQ14</f>
        <v/>
      </c>
      <c r="Q15" s="93" t="str">
        <f>'Fy kat'!AR14</f>
        <v/>
      </c>
      <c r="R15" s="94" t="str">
        <f>'Fy kat'!AS14</f>
        <v/>
      </c>
      <c r="S15" s="92" t="str">
        <f>'Fy kat'!AT14</f>
        <v/>
      </c>
      <c r="T15" s="95" t="str">
        <f>'Fy kat'!AU14</f>
        <v/>
      </c>
      <c r="U15" s="96">
        <f>'Fy kat'!AV14</f>
        <v>1</v>
      </c>
      <c r="V15" s="92" t="str">
        <f>'Fy kat'!AW14</f>
        <v/>
      </c>
      <c r="W15" s="97" t="str">
        <f>'Fy kat'!AX14</f>
        <v/>
      </c>
      <c r="X15" s="81" t="str">
        <f>'Fy kat'!AY14</f>
        <v/>
      </c>
      <c r="Y15" s="92" t="str">
        <f>'Fy kat'!AZ14</f>
        <v/>
      </c>
      <c r="Z15" s="97" t="str">
        <f>'Fy kat'!BA14</f>
        <v/>
      </c>
      <c r="AA15" s="81" t="str">
        <f>'Fy kat'!BB14</f>
        <v/>
      </c>
      <c r="AB15" s="92" t="str">
        <f>'Fy kat'!BC14</f>
        <v/>
      </c>
      <c r="AC15" s="97" t="str">
        <f>'Fy kat'!BD14</f>
        <v/>
      </c>
      <c r="AD15" s="116"/>
      <c r="AE15" s="92">
        <f>'Fy kat'!BE14</f>
        <v>1</v>
      </c>
      <c r="AF15" s="92" t="str">
        <f>'Fy kat'!BF14</f>
        <v/>
      </c>
      <c r="AG15" s="97" t="str">
        <f>'Fy kat'!BG14</f>
        <v/>
      </c>
    </row>
    <row r="16" spans="2:33" x14ac:dyDescent="0.25">
      <c r="B16" s="80" t="str">
        <f>'Fy kat'!AC15</f>
        <v>1_5</v>
      </c>
      <c r="C16" s="81" t="str">
        <f>'Fy kat'!AD15</f>
        <v/>
      </c>
      <c r="D16" s="82">
        <f>'Fy kat'!AE15</f>
        <v>1</v>
      </c>
      <c r="E16" s="83" t="str">
        <f>'Fy kat'!AF15</f>
        <v/>
      </c>
      <c r="F16" s="91" t="str">
        <f>'Fy kat'!AG15</f>
        <v/>
      </c>
      <c r="G16" s="92" t="str">
        <f>'Fy kat'!AH15</f>
        <v/>
      </c>
      <c r="H16" s="93" t="str">
        <f>'Fy kat'!AI15</f>
        <v/>
      </c>
      <c r="I16" s="94" t="str">
        <f>'Fy kat'!AJ15</f>
        <v/>
      </c>
      <c r="J16" s="92" t="str">
        <f>'Fy kat'!AK15</f>
        <v/>
      </c>
      <c r="K16" s="93" t="str">
        <f>'Fy kat'!AL15</f>
        <v/>
      </c>
      <c r="L16" s="94" t="str">
        <f>'Fy kat'!AM15</f>
        <v/>
      </c>
      <c r="M16" s="92">
        <f>'Fy kat'!AN15</f>
        <v>1</v>
      </c>
      <c r="N16" s="93" t="str">
        <f>'Fy kat'!AO15</f>
        <v/>
      </c>
      <c r="O16" s="94" t="str">
        <f>'Fy kat'!AP15</f>
        <v/>
      </c>
      <c r="P16" s="92" t="str">
        <f>'Fy kat'!AQ15</f>
        <v/>
      </c>
      <c r="Q16" s="93" t="str">
        <f>'Fy kat'!AR15</f>
        <v/>
      </c>
      <c r="R16" s="94" t="str">
        <f>'Fy kat'!AS15</f>
        <v/>
      </c>
      <c r="S16" s="92" t="str">
        <f>'Fy kat'!AT15</f>
        <v/>
      </c>
      <c r="T16" s="95" t="str">
        <f>'Fy kat'!AU15</f>
        <v/>
      </c>
      <c r="U16" s="96" t="str">
        <f>'Fy kat'!AV15</f>
        <v/>
      </c>
      <c r="V16" s="92">
        <f>'Fy kat'!AW15</f>
        <v>1</v>
      </c>
      <c r="W16" s="97" t="str">
        <f>'Fy kat'!AX15</f>
        <v/>
      </c>
      <c r="X16" s="81" t="str">
        <f>'Fy kat'!AY15</f>
        <v/>
      </c>
      <c r="Y16" s="92" t="str">
        <f>'Fy kat'!AZ15</f>
        <v/>
      </c>
      <c r="Z16" s="97" t="str">
        <f>'Fy kat'!BA15</f>
        <v/>
      </c>
      <c r="AA16" s="81" t="str">
        <f>'Fy kat'!BB15</f>
        <v/>
      </c>
      <c r="AB16" s="92" t="str">
        <f>'Fy kat'!BC15</f>
        <v/>
      </c>
      <c r="AC16" s="97" t="str">
        <f>'Fy kat'!BD15</f>
        <v/>
      </c>
      <c r="AD16" s="116"/>
      <c r="AE16" s="92" t="str">
        <f>'Fy kat'!BE15</f>
        <v/>
      </c>
      <c r="AF16" s="92">
        <f>'Fy kat'!BF15</f>
        <v>1</v>
      </c>
      <c r="AG16" s="97" t="str">
        <f>'Fy kat'!BG15</f>
        <v/>
      </c>
    </row>
    <row r="17" spans="1:33" x14ac:dyDescent="0.25">
      <c r="A17" t="s">
        <v>69</v>
      </c>
      <c r="B17" s="80" t="str">
        <f>'Fy kat'!AC16</f>
        <v>1_6</v>
      </c>
      <c r="C17" s="81" t="str">
        <f>'Fy kat'!AD16</f>
        <v/>
      </c>
      <c r="D17" s="82" t="str">
        <f>'Fy kat'!AE16</f>
        <v/>
      </c>
      <c r="E17" s="83">
        <f>'Fy kat'!AF16</f>
        <v>1</v>
      </c>
      <c r="F17" s="91" t="str">
        <f>'Fy kat'!AG16</f>
        <v/>
      </c>
      <c r="G17" s="92" t="str">
        <f>'Fy kat'!AH16</f>
        <v/>
      </c>
      <c r="H17" s="93" t="str">
        <f>'Fy kat'!AI16</f>
        <v/>
      </c>
      <c r="I17" s="94" t="str">
        <f>'Fy kat'!AJ16</f>
        <v/>
      </c>
      <c r="J17" s="92" t="str">
        <f>'Fy kat'!AK16</f>
        <v/>
      </c>
      <c r="K17" s="93" t="str">
        <f>'Fy kat'!AL16</f>
        <v/>
      </c>
      <c r="L17" s="94" t="str">
        <f>'Fy kat'!AM16</f>
        <v/>
      </c>
      <c r="M17" s="92" t="str">
        <f>'Fy kat'!AN16</f>
        <v/>
      </c>
      <c r="N17" s="93">
        <f>'Fy kat'!AO16</f>
        <v>1</v>
      </c>
      <c r="O17" s="94" t="str">
        <f>'Fy kat'!AP16</f>
        <v/>
      </c>
      <c r="P17" s="92" t="str">
        <f>'Fy kat'!AQ16</f>
        <v/>
      </c>
      <c r="Q17" s="93" t="str">
        <f>'Fy kat'!AR16</f>
        <v/>
      </c>
      <c r="R17" s="94" t="str">
        <f>'Fy kat'!AS16</f>
        <v/>
      </c>
      <c r="S17" s="92" t="str">
        <f>'Fy kat'!AT16</f>
        <v/>
      </c>
      <c r="T17" s="95" t="str">
        <f>'Fy kat'!AU16</f>
        <v/>
      </c>
      <c r="U17" s="96" t="str">
        <f>'Fy kat'!AV16</f>
        <v/>
      </c>
      <c r="V17" s="92" t="str">
        <f>'Fy kat'!AW16</f>
        <v/>
      </c>
      <c r="W17" s="97">
        <f>'Fy kat'!AX16</f>
        <v>1</v>
      </c>
      <c r="X17" s="81" t="str">
        <f>'Fy kat'!AY16</f>
        <v/>
      </c>
      <c r="Y17" s="92" t="str">
        <f>'Fy kat'!AZ16</f>
        <v/>
      </c>
      <c r="Z17" s="97" t="str">
        <f>'Fy kat'!BA16</f>
        <v/>
      </c>
      <c r="AA17" s="81" t="str">
        <f>'Fy kat'!BB16</f>
        <v/>
      </c>
      <c r="AB17" s="92" t="str">
        <f>'Fy kat'!BC16</f>
        <v/>
      </c>
      <c r="AC17" s="97" t="str">
        <f>'Fy kat'!BD16</f>
        <v/>
      </c>
      <c r="AD17" s="116"/>
      <c r="AE17" s="92" t="str">
        <f>'Fy kat'!BE16</f>
        <v/>
      </c>
      <c r="AF17" s="92" t="str">
        <f>'Fy kat'!BF16</f>
        <v/>
      </c>
      <c r="AG17" s="97">
        <f>'Fy kat'!BG16</f>
        <v>1</v>
      </c>
    </row>
    <row r="18" spans="1:33" x14ac:dyDescent="0.25">
      <c r="B18" s="80" t="str">
        <f>'Fy kat'!AC17</f>
        <v>1_7</v>
      </c>
      <c r="C18" s="81" t="str">
        <f>'Fy kat'!AD17</f>
        <v/>
      </c>
      <c r="D18" s="82" t="str">
        <f>'Fy kat'!AE17</f>
        <v/>
      </c>
      <c r="E18" s="83">
        <f>'Fy kat'!AF17</f>
        <v>1</v>
      </c>
      <c r="F18" s="91" t="str">
        <f>'Fy kat'!AG17</f>
        <v/>
      </c>
      <c r="G18" s="92" t="str">
        <f>'Fy kat'!AH17</f>
        <v/>
      </c>
      <c r="H18" s="93" t="str">
        <f>'Fy kat'!AI17</f>
        <v/>
      </c>
      <c r="I18" s="94" t="str">
        <f>'Fy kat'!AJ17</f>
        <v/>
      </c>
      <c r="J18" s="92" t="str">
        <f>'Fy kat'!AK17</f>
        <v/>
      </c>
      <c r="K18" s="93" t="str">
        <f>'Fy kat'!AL17</f>
        <v/>
      </c>
      <c r="L18" s="94" t="str">
        <f>'Fy kat'!AM17</f>
        <v/>
      </c>
      <c r="M18" s="92" t="str">
        <f>'Fy kat'!AN17</f>
        <v/>
      </c>
      <c r="N18" s="93">
        <f>'Fy kat'!AO17</f>
        <v>1</v>
      </c>
      <c r="O18" s="94" t="str">
        <f>'Fy kat'!AP17</f>
        <v/>
      </c>
      <c r="P18" s="92" t="str">
        <f>'Fy kat'!AQ17</f>
        <v/>
      </c>
      <c r="Q18" s="93" t="str">
        <f>'Fy kat'!AR17</f>
        <v/>
      </c>
      <c r="R18" s="94" t="str">
        <f>'Fy kat'!AS17</f>
        <v/>
      </c>
      <c r="S18" s="92" t="str">
        <f>'Fy kat'!AT17</f>
        <v/>
      </c>
      <c r="T18" s="95" t="str">
        <f>'Fy kat'!AU17</f>
        <v/>
      </c>
      <c r="U18" s="96" t="str">
        <f>'Fy kat'!AV17</f>
        <v/>
      </c>
      <c r="V18" s="92" t="str">
        <f>'Fy kat'!AW17</f>
        <v/>
      </c>
      <c r="W18" s="97">
        <f>'Fy kat'!AX17</f>
        <v>1</v>
      </c>
      <c r="X18" s="81" t="str">
        <f>'Fy kat'!AY17</f>
        <v/>
      </c>
      <c r="Y18" s="92" t="str">
        <f>'Fy kat'!AZ17</f>
        <v/>
      </c>
      <c r="Z18" s="97" t="str">
        <f>'Fy kat'!BA17</f>
        <v/>
      </c>
      <c r="AA18" s="81" t="str">
        <f>'Fy kat'!BB17</f>
        <v/>
      </c>
      <c r="AB18" s="92" t="str">
        <f>'Fy kat'!BC17</f>
        <v/>
      </c>
      <c r="AC18" s="97" t="str">
        <f>'Fy kat'!BD17</f>
        <v/>
      </c>
      <c r="AD18" s="116"/>
      <c r="AE18" s="92" t="str">
        <f>'Fy kat'!BE17</f>
        <v/>
      </c>
      <c r="AF18" s="92" t="str">
        <f>'Fy kat'!BF17</f>
        <v/>
      </c>
      <c r="AG18" s="97">
        <f>'Fy kat'!BG17</f>
        <v>1</v>
      </c>
    </row>
    <row r="19" spans="1:33" x14ac:dyDescent="0.25">
      <c r="B19" s="80" t="str">
        <f>'Fy kat'!AC18</f>
        <v>1_8</v>
      </c>
      <c r="C19" s="81" t="str">
        <f>'Fy kat'!AD18</f>
        <v/>
      </c>
      <c r="D19" s="82">
        <f>'Fy kat'!AE18</f>
        <v>1</v>
      </c>
      <c r="E19" s="83" t="str">
        <f>'Fy kat'!AF18</f>
        <v/>
      </c>
      <c r="F19" s="91" t="str">
        <f>'Fy kat'!AG18</f>
        <v/>
      </c>
      <c r="G19" s="92" t="str">
        <f>'Fy kat'!AH18</f>
        <v/>
      </c>
      <c r="H19" s="93" t="str">
        <f>'Fy kat'!AI18</f>
        <v/>
      </c>
      <c r="I19" s="94" t="str">
        <f>'Fy kat'!AJ18</f>
        <v/>
      </c>
      <c r="J19" s="92" t="str">
        <f>'Fy kat'!AK18</f>
        <v/>
      </c>
      <c r="K19" s="93" t="str">
        <f>'Fy kat'!AL18</f>
        <v/>
      </c>
      <c r="L19" s="94" t="str">
        <f>'Fy kat'!AM18</f>
        <v/>
      </c>
      <c r="M19" s="92" t="str">
        <f>'Fy kat'!AN18</f>
        <v/>
      </c>
      <c r="N19" s="93" t="str">
        <f>'Fy kat'!AO18</f>
        <v/>
      </c>
      <c r="O19" s="94" t="str">
        <f>'Fy kat'!AP18</f>
        <v/>
      </c>
      <c r="P19" s="92" t="str">
        <f>'Fy kat'!AQ18</f>
        <v/>
      </c>
      <c r="Q19" s="93" t="str">
        <f>'Fy kat'!AR18</f>
        <v/>
      </c>
      <c r="R19" s="94" t="str">
        <f>'Fy kat'!AS18</f>
        <v/>
      </c>
      <c r="S19" s="92">
        <f>'Fy kat'!AT18</f>
        <v>1</v>
      </c>
      <c r="T19" s="95" t="str">
        <f>'Fy kat'!AU18</f>
        <v/>
      </c>
      <c r="U19" s="96" t="str">
        <f>'Fy kat'!AV18</f>
        <v/>
      </c>
      <c r="V19" s="92">
        <f>'Fy kat'!AW18</f>
        <v>1</v>
      </c>
      <c r="W19" s="97" t="str">
        <f>'Fy kat'!AX18</f>
        <v/>
      </c>
      <c r="X19" s="81" t="str">
        <f>'Fy kat'!AY18</f>
        <v/>
      </c>
      <c r="Y19" s="92" t="str">
        <f>'Fy kat'!AZ18</f>
        <v/>
      </c>
      <c r="Z19" s="97" t="str">
        <f>'Fy kat'!BA18</f>
        <v/>
      </c>
      <c r="AA19" s="81" t="str">
        <f>'Fy kat'!BB18</f>
        <v/>
      </c>
      <c r="AB19" s="92" t="str">
        <f>'Fy kat'!BC18</f>
        <v/>
      </c>
      <c r="AC19" s="97" t="str">
        <f>'Fy kat'!BD18</f>
        <v/>
      </c>
      <c r="AD19" s="116"/>
      <c r="AE19" s="92" t="str">
        <f>'Fy kat'!BE18</f>
        <v/>
      </c>
      <c r="AF19" s="92" t="str">
        <f>'Fy kat'!BF18</f>
        <v/>
      </c>
      <c r="AG19" s="97" t="str">
        <f>'Fy kat'!BG18</f>
        <v/>
      </c>
    </row>
    <row r="20" spans="1:33" x14ac:dyDescent="0.25">
      <c r="B20" s="80" t="str">
        <f>'Fy kat'!AC19</f>
        <v>1_9</v>
      </c>
      <c r="C20" s="81" t="str">
        <f>'Fy kat'!AD19</f>
        <v/>
      </c>
      <c r="D20" s="82" t="str">
        <f>'Fy kat'!AE19</f>
        <v/>
      </c>
      <c r="E20" s="83">
        <f>'Fy kat'!AF19</f>
        <v>1</v>
      </c>
      <c r="F20" s="91" t="str">
        <f>'Fy kat'!AG19</f>
        <v/>
      </c>
      <c r="G20" s="92" t="str">
        <f>'Fy kat'!AH19</f>
        <v/>
      </c>
      <c r="H20" s="93" t="str">
        <f>'Fy kat'!AI19</f>
        <v/>
      </c>
      <c r="I20" s="94" t="str">
        <f>'Fy kat'!AJ19</f>
        <v/>
      </c>
      <c r="J20" s="92" t="str">
        <f>'Fy kat'!AK19</f>
        <v/>
      </c>
      <c r="K20" s="93" t="str">
        <f>'Fy kat'!AL19</f>
        <v/>
      </c>
      <c r="L20" s="94" t="str">
        <f>'Fy kat'!AM19</f>
        <v/>
      </c>
      <c r="M20" s="92" t="str">
        <f>'Fy kat'!AN19</f>
        <v/>
      </c>
      <c r="N20" s="93" t="str">
        <f>'Fy kat'!AO19</f>
        <v/>
      </c>
      <c r="O20" s="94" t="str">
        <f>'Fy kat'!AP19</f>
        <v/>
      </c>
      <c r="P20" s="92" t="str">
        <f>'Fy kat'!AQ19</f>
        <v/>
      </c>
      <c r="Q20" s="93" t="str">
        <f>'Fy kat'!AR19</f>
        <v/>
      </c>
      <c r="R20" s="94" t="str">
        <f>'Fy kat'!AS19</f>
        <v/>
      </c>
      <c r="S20" s="92" t="str">
        <f>'Fy kat'!AT19</f>
        <v/>
      </c>
      <c r="T20" s="95">
        <f>'Fy kat'!AU19</f>
        <v>1</v>
      </c>
      <c r="U20" s="96" t="str">
        <f>'Fy kat'!AV19</f>
        <v/>
      </c>
      <c r="V20" s="92" t="str">
        <f>'Fy kat'!AW19</f>
        <v/>
      </c>
      <c r="W20" s="97">
        <f>'Fy kat'!AX19</f>
        <v>1</v>
      </c>
      <c r="X20" s="81" t="str">
        <f>'Fy kat'!AY19</f>
        <v/>
      </c>
      <c r="Y20" s="92" t="str">
        <f>'Fy kat'!AZ19</f>
        <v/>
      </c>
      <c r="Z20" s="97" t="str">
        <f>'Fy kat'!BA19</f>
        <v/>
      </c>
      <c r="AA20" s="81" t="str">
        <f>'Fy kat'!BB19</f>
        <v/>
      </c>
      <c r="AB20" s="92" t="str">
        <f>'Fy kat'!BC19</f>
        <v/>
      </c>
      <c r="AC20" s="97" t="str">
        <f>'Fy kat'!BD19</f>
        <v/>
      </c>
      <c r="AD20" s="116"/>
      <c r="AE20" s="92" t="str">
        <f>'Fy kat'!BE19</f>
        <v/>
      </c>
      <c r="AF20" s="92" t="str">
        <f>'Fy kat'!BF19</f>
        <v/>
      </c>
      <c r="AG20" s="97" t="str">
        <f>'Fy kat'!BG19</f>
        <v/>
      </c>
    </row>
    <row r="21" spans="1:33" x14ac:dyDescent="0.25">
      <c r="B21" s="98" t="str">
        <f>'Fy kat'!AC20</f>
        <v>1_1</v>
      </c>
      <c r="C21" s="99">
        <f>'Fy kat'!AD20</f>
        <v>1</v>
      </c>
      <c r="D21" s="100" t="str">
        <f>'Fy kat'!AE20</f>
        <v/>
      </c>
      <c r="E21" s="101" t="str">
        <f>'Fy kat'!AF20</f>
        <v/>
      </c>
      <c r="F21" s="102">
        <f>'Fy kat'!AG20</f>
        <v>1</v>
      </c>
      <c r="G21" s="103" t="str">
        <f>'Fy kat'!AH20</f>
        <v/>
      </c>
      <c r="H21" s="104" t="str">
        <f>'Fy kat'!AI20</f>
        <v/>
      </c>
      <c r="I21" s="105" t="str">
        <f>'Fy kat'!AJ20</f>
        <v/>
      </c>
      <c r="J21" s="103" t="str">
        <f>'Fy kat'!AK20</f>
        <v/>
      </c>
      <c r="K21" s="104" t="str">
        <f>'Fy kat'!AL20</f>
        <v/>
      </c>
      <c r="L21" s="105" t="str">
        <f>'Fy kat'!AM20</f>
        <v/>
      </c>
      <c r="M21" s="103" t="str">
        <f>'Fy kat'!AN20</f>
        <v/>
      </c>
      <c r="N21" s="104" t="str">
        <f>'Fy kat'!AO20</f>
        <v/>
      </c>
      <c r="O21" s="105" t="str">
        <f>'Fy kat'!AP20</f>
        <v/>
      </c>
      <c r="P21" s="103" t="str">
        <f>'Fy kat'!AQ20</f>
        <v/>
      </c>
      <c r="Q21" s="104" t="str">
        <f>'Fy kat'!AR20</f>
        <v/>
      </c>
      <c r="R21" s="105" t="str">
        <f>'Fy kat'!AS20</f>
        <v/>
      </c>
      <c r="S21" s="103" t="str">
        <f>'Fy kat'!AT20</f>
        <v/>
      </c>
      <c r="T21" s="106" t="str">
        <f>'Fy kat'!AU20</f>
        <v/>
      </c>
      <c r="U21" s="107" t="str">
        <f>'Fy kat'!AV20</f>
        <v/>
      </c>
      <c r="V21" s="103" t="str">
        <f>'Fy kat'!AW20</f>
        <v/>
      </c>
      <c r="W21" s="108" t="str">
        <f>'Fy kat'!AX20</f>
        <v/>
      </c>
      <c r="X21" s="99">
        <f>'Fy kat'!AY20</f>
        <v>1</v>
      </c>
      <c r="Y21" s="103" t="str">
        <f>'Fy kat'!AZ20</f>
        <v/>
      </c>
      <c r="Z21" s="108" t="str">
        <f>'Fy kat'!BA20</f>
        <v/>
      </c>
      <c r="AA21" s="99" t="str">
        <f>'Fy kat'!BB20</f>
        <v/>
      </c>
      <c r="AB21" s="103" t="str">
        <f>'Fy kat'!BC20</f>
        <v/>
      </c>
      <c r="AC21" s="108" t="str">
        <f>'Fy kat'!BD20</f>
        <v/>
      </c>
      <c r="AD21" s="117"/>
      <c r="AE21" s="103" t="str">
        <f>'Fy kat'!BE20</f>
        <v/>
      </c>
      <c r="AF21" s="103" t="str">
        <f>'Fy kat'!BF20</f>
        <v/>
      </c>
      <c r="AG21" s="108" t="str">
        <f>'Fy kat'!BG20</f>
        <v/>
      </c>
    </row>
    <row r="22" spans="1:33" x14ac:dyDescent="0.25">
      <c r="B22" s="98" t="str">
        <f>'Fy kat'!AC21</f>
        <v>2_1</v>
      </c>
      <c r="C22" s="99">
        <f>'Fy kat'!AD21</f>
        <v>1</v>
      </c>
      <c r="D22" s="100" t="str">
        <f>'Fy kat'!AE21</f>
        <v/>
      </c>
      <c r="E22" s="101" t="str">
        <f>'Fy kat'!AF21</f>
        <v/>
      </c>
      <c r="F22" s="102">
        <f>'Fy kat'!AG21</f>
        <v>1</v>
      </c>
      <c r="G22" s="103" t="str">
        <f>'Fy kat'!AH21</f>
        <v/>
      </c>
      <c r="H22" s="104" t="str">
        <f>'Fy kat'!AI21</f>
        <v/>
      </c>
      <c r="I22" s="105" t="str">
        <f>'Fy kat'!AJ21</f>
        <v/>
      </c>
      <c r="J22" s="103" t="str">
        <f>'Fy kat'!AK21</f>
        <v/>
      </c>
      <c r="K22" s="104" t="str">
        <f>'Fy kat'!AL21</f>
        <v/>
      </c>
      <c r="L22" s="105" t="str">
        <f>'Fy kat'!AM21</f>
        <v/>
      </c>
      <c r="M22" s="103" t="str">
        <f>'Fy kat'!AN21</f>
        <v/>
      </c>
      <c r="N22" s="104" t="str">
        <f>'Fy kat'!AO21</f>
        <v/>
      </c>
      <c r="O22" s="105" t="str">
        <f>'Fy kat'!AP21</f>
        <v/>
      </c>
      <c r="P22" s="103" t="str">
        <f>'Fy kat'!AQ21</f>
        <v/>
      </c>
      <c r="Q22" s="104" t="str">
        <f>'Fy kat'!AR21</f>
        <v/>
      </c>
      <c r="R22" s="105" t="str">
        <f>'Fy kat'!AS21</f>
        <v/>
      </c>
      <c r="S22" s="103" t="str">
        <f>'Fy kat'!AT21</f>
        <v/>
      </c>
      <c r="T22" s="106" t="str">
        <f>'Fy kat'!AU21</f>
        <v/>
      </c>
      <c r="U22" s="107" t="str">
        <f>'Fy kat'!AV21</f>
        <v/>
      </c>
      <c r="V22" s="103" t="str">
        <f>'Fy kat'!AW21</f>
        <v/>
      </c>
      <c r="W22" s="108" t="str">
        <f>'Fy kat'!AX21</f>
        <v/>
      </c>
      <c r="X22" s="99">
        <f>'Fy kat'!AY21</f>
        <v>1</v>
      </c>
      <c r="Y22" s="103" t="str">
        <f>'Fy kat'!AZ21</f>
        <v/>
      </c>
      <c r="Z22" s="108" t="str">
        <f>'Fy kat'!BA21</f>
        <v/>
      </c>
      <c r="AA22" s="99" t="str">
        <f>'Fy kat'!BB21</f>
        <v/>
      </c>
      <c r="AB22" s="103" t="str">
        <f>'Fy kat'!BC21</f>
        <v/>
      </c>
      <c r="AC22" s="108" t="str">
        <f>'Fy kat'!BD21</f>
        <v/>
      </c>
      <c r="AD22" s="117"/>
      <c r="AE22" s="103" t="str">
        <f>'Fy kat'!BE21</f>
        <v/>
      </c>
      <c r="AF22" s="103" t="str">
        <f>'Fy kat'!BF21</f>
        <v/>
      </c>
      <c r="AG22" s="108" t="str">
        <f>'Fy kat'!BG21</f>
        <v/>
      </c>
    </row>
    <row r="23" spans="1:33" x14ac:dyDescent="0.25">
      <c r="B23" s="98" t="str">
        <f>'Fy kat'!AC22</f>
        <v>3_1</v>
      </c>
      <c r="C23" s="99">
        <f>'Fy kat'!AD22</f>
        <v>1</v>
      </c>
      <c r="D23" s="100" t="str">
        <f>'Fy kat'!AE22</f>
        <v/>
      </c>
      <c r="E23" s="101" t="str">
        <f>'Fy kat'!AF22</f>
        <v/>
      </c>
      <c r="F23" s="102">
        <f>'Fy kat'!AG22</f>
        <v>1</v>
      </c>
      <c r="G23" s="103" t="str">
        <f>'Fy kat'!AH22</f>
        <v/>
      </c>
      <c r="H23" s="104" t="str">
        <f>'Fy kat'!AI22</f>
        <v/>
      </c>
      <c r="I23" s="105" t="str">
        <f>'Fy kat'!AJ22</f>
        <v/>
      </c>
      <c r="J23" s="103" t="str">
        <f>'Fy kat'!AK22</f>
        <v/>
      </c>
      <c r="K23" s="104" t="str">
        <f>'Fy kat'!AL22</f>
        <v/>
      </c>
      <c r="L23" s="105" t="str">
        <f>'Fy kat'!AM22</f>
        <v/>
      </c>
      <c r="M23" s="103" t="str">
        <f>'Fy kat'!AN22</f>
        <v/>
      </c>
      <c r="N23" s="104" t="str">
        <f>'Fy kat'!AO22</f>
        <v/>
      </c>
      <c r="O23" s="105" t="str">
        <f>'Fy kat'!AP22</f>
        <v/>
      </c>
      <c r="P23" s="103" t="str">
        <f>'Fy kat'!AQ22</f>
        <v/>
      </c>
      <c r="Q23" s="104" t="str">
        <f>'Fy kat'!AR22</f>
        <v/>
      </c>
      <c r="R23" s="105" t="str">
        <f>'Fy kat'!AS22</f>
        <v/>
      </c>
      <c r="S23" s="103" t="str">
        <f>'Fy kat'!AT22</f>
        <v/>
      </c>
      <c r="T23" s="106" t="str">
        <f>'Fy kat'!AU22</f>
        <v/>
      </c>
      <c r="U23" s="107" t="str">
        <f>'Fy kat'!AV22</f>
        <v/>
      </c>
      <c r="V23" s="103" t="str">
        <f>'Fy kat'!AW22</f>
        <v/>
      </c>
      <c r="W23" s="108" t="str">
        <f>'Fy kat'!AX22</f>
        <v/>
      </c>
      <c r="X23" s="99" t="str">
        <f>'Fy kat'!AY22</f>
        <v/>
      </c>
      <c r="Y23" s="103" t="str">
        <f>'Fy kat'!AZ22</f>
        <v/>
      </c>
      <c r="Z23" s="108" t="str">
        <f>'Fy kat'!BA22</f>
        <v/>
      </c>
      <c r="AA23" s="99">
        <f>'Fy kat'!BB22</f>
        <v>1</v>
      </c>
      <c r="AB23" s="103" t="str">
        <f>'Fy kat'!BC22</f>
        <v/>
      </c>
      <c r="AC23" s="108" t="str">
        <f>'Fy kat'!BD22</f>
        <v/>
      </c>
      <c r="AD23" s="117"/>
      <c r="AE23" s="103" t="str">
        <f>'Fy kat'!BE22</f>
        <v/>
      </c>
      <c r="AF23" s="103" t="str">
        <f>'Fy kat'!BF22</f>
        <v/>
      </c>
      <c r="AG23" s="108" t="str">
        <f>'Fy kat'!BG22</f>
        <v/>
      </c>
    </row>
    <row r="24" spans="1:33" x14ac:dyDescent="0.25">
      <c r="B24" s="98" t="str">
        <f>'Fy kat'!AC23</f>
        <v>4_1</v>
      </c>
      <c r="C24" s="99">
        <f>'Fy kat'!AD23</f>
        <v>1</v>
      </c>
      <c r="D24" s="100" t="str">
        <f>'Fy kat'!AE23</f>
        <v/>
      </c>
      <c r="E24" s="101" t="str">
        <f>'Fy kat'!AF23</f>
        <v/>
      </c>
      <c r="F24" s="102">
        <f>'Fy kat'!AG23</f>
        <v>1</v>
      </c>
      <c r="G24" s="103" t="str">
        <f>'Fy kat'!AH23</f>
        <v/>
      </c>
      <c r="H24" s="104" t="str">
        <f>'Fy kat'!AI23</f>
        <v/>
      </c>
      <c r="I24" s="105" t="str">
        <f>'Fy kat'!AJ23</f>
        <v/>
      </c>
      <c r="J24" s="103" t="str">
        <f>'Fy kat'!AK23</f>
        <v/>
      </c>
      <c r="K24" s="104" t="str">
        <f>'Fy kat'!AL23</f>
        <v/>
      </c>
      <c r="L24" s="105" t="str">
        <f>'Fy kat'!AM23</f>
        <v/>
      </c>
      <c r="M24" s="103" t="str">
        <f>'Fy kat'!AN23</f>
        <v/>
      </c>
      <c r="N24" s="104" t="str">
        <f>'Fy kat'!AO23</f>
        <v/>
      </c>
      <c r="O24" s="105" t="str">
        <f>'Fy kat'!AP23</f>
        <v/>
      </c>
      <c r="P24" s="103" t="str">
        <f>'Fy kat'!AQ23</f>
        <v/>
      </c>
      <c r="Q24" s="104" t="str">
        <f>'Fy kat'!AR23</f>
        <v/>
      </c>
      <c r="R24" s="105" t="str">
        <f>'Fy kat'!AS23</f>
        <v/>
      </c>
      <c r="S24" s="103" t="str">
        <f>'Fy kat'!AT23</f>
        <v/>
      </c>
      <c r="T24" s="106" t="str">
        <f>'Fy kat'!AU23</f>
        <v/>
      </c>
      <c r="U24" s="107" t="str">
        <f>'Fy kat'!AV23</f>
        <v/>
      </c>
      <c r="V24" s="103" t="str">
        <f>'Fy kat'!AW23</f>
        <v/>
      </c>
      <c r="W24" s="108" t="str">
        <f>'Fy kat'!AX23</f>
        <v/>
      </c>
      <c r="X24" s="99">
        <f>'Fy kat'!AY23</f>
        <v>1</v>
      </c>
      <c r="Y24" s="103" t="str">
        <f>'Fy kat'!AZ23</f>
        <v/>
      </c>
      <c r="Z24" s="108" t="str">
        <f>'Fy kat'!BA23</f>
        <v/>
      </c>
      <c r="AA24" s="99" t="str">
        <f>'Fy kat'!BB23</f>
        <v/>
      </c>
      <c r="AB24" s="103" t="str">
        <f>'Fy kat'!BC23</f>
        <v/>
      </c>
      <c r="AC24" s="108" t="str">
        <f>'Fy kat'!BD23</f>
        <v/>
      </c>
      <c r="AD24" s="117"/>
      <c r="AE24" s="103" t="str">
        <f>'Fy kat'!BE23</f>
        <v/>
      </c>
      <c r="AF24" s="103" t="str">
        <f>'Fy kat'!BF23</f>
        <v/>
      </c>
      <c r="AG24" s="108" t="str">
        <f>'Fy kat'!BG23</f>
        <v/>
      </c>
    </row>
    <row r="25" spans="1:33" x14ac:dyDescent="0.25">
      <c r="B25" s="98" t="str">
        <f>'Fy kat'!AC24</f>
        <v>4_2</v>
      </c>
      <c r="C25" s="99">
        <f>'Fy kat'!AD24</f>
        <v>1</v>
      </c>
      <c r="D25" s="100" t="str">
        <f>'Fy kat'!AE24</f>
        <v/>
      </c>
      <c r="E25" s="101" t="str">
        <f>'Fy kat'!AF24</f>
        <v/>
      </c>
      <c r="F25" s="102" t="str">
        <f>'Fy kat'!AG24</f>
        <v/>
      </c>
      <c r="G25" s="103" t="str">
        <f>'Fy kat'!AH24</f>
        <v/>
      </c>
      <c r="H25" s="104" t="str">
        <f>'Fy kat'!AI24</f>
        <v/>
      </c>
      <c r="I25" s="105">
        <f>'Fy kat'!AJ24</f>
        <v>1</v>
      </c>
      <c r="J25" s="103" t="str">
        <f>'Fy kat'!AK24</f>
        <v/>
      </c>
      <c r="K25" s="104" t="str">
        <f>'Fy kat'!AL24</f>
        <v/>
      </c>
      <c r="L25" s="105" t="str">
        <f>'Fy kat'!AM24</f>
        <v/>
      </c>
      <c r="M25" s="103" t="str">
        <f>'Fy kat'!AN24</f>
        <v/>
      </c>
      <c r="N25" s="104" t="str">
        <f>'Fy kat'!AO24</f>
        <v/>
      </c>
      <c r="O25" s="105" t="str">
        <f>'Fy kat'!AP24</f>
        <v/>
      </c>
      <c r="P25" s="103" t="str">
        <f>'Fy kat'!AQ24</f>
        <v/>
      </c>
      <c r="Q25" s="104" t="str">
        <f>'Fy kat'!AR24</f>
        <v/>
      </c>
      <c r="R25" s="105" t="str">
        <f>'Fy kat'!AS24</f>
        <v/>
      </c>
      <c r="S25" s="103" t="str">
        <f>'Fy kat'!AT24</f>
        <v/>
      </c>
      <c r="T25" s="106" t="str">
        <f>'Fy kat'!AU24</f>
        <v/>
      </c>
      <c r="U25" s="107" t="str">
        <f>'Fy kat'!AV24</f>
        <v/>
      </c>
      <c r="V25" s="103" t="str">
        <f>'Fy kat'!AW24</f>
        <v/>
      </c>
      <c r="W25" s="108" t="str">
        <f>'Fy kat'!AX24</f>
        <v/>
      </c>
      <c r="X25" s="99">
        <f>'Fy kat'!AY24</f>
        <v>1</v>
      </c>
      <c r="Y25" s="103" t="str">
        <f>'Fy kat'!AZ24</f>
        <v/>
      </c>
      <c r="Z25" s="108" t="str">
        <f>'Fy kat'!BA24</f>
        <v/>
      </c>
      <c r="AA25" s="99" t="str">
        <f>'Fy kat'!BB24</f>
        <v/>
      </c>
      <c r="AB25" s="103" t="str">
        <f>'Fy kat'!BC24</f>
        <v/>
      </c>
      <c r="AC25" s="108" t="str">
        <f>'Fy kat'!BD24</f>
        <v/>
      </c>
      <c r="AD25" s="117"/>
      <c r="AE25" s="103" t="str">
        <f>'Fy kat'!BE24</f>
        <v/>
      </c>
      <c r="AF25" s="103" t="str">
        <f>'Fy kat'!BF24</f>
        <v/>
      </c>
      <c r="AG25" s="108" t="str">
        <f>'Fy kat'!BG24</f>
        <v/>
      </c>
    </row>
    <row r="26" spans="1:33" x14ac:dyDescent="0.25">
      <c r="B26" s="98" t="str">
        <f>'Fy kat'!AC25</f>
        <v>5_1</v>
      </c>
      <c r="C26" s="99">
        <f>'Fy kat'!AD25</f>
        <v>1</v>
      </c>
      <c r="D26" s="100" t="str">
        <f>'Fy kat'!AE25</f>
        <v/>
      </c>
      <c r="E26" s="101" t="str">
        <f>'Fy kat'!AF25</f>
        <v/>
      </c>
      <c r="F26" s="102">
        <f>'Fy kat'!AG25</f>
        <v>1</v>
      </c>
      <c r="G26" s="103" t="str">
        <f>'Fy kat'!AH25</f>
        <v/>
      </c>
      <c r="H26" s="104" t="str">
        <f>'Fy kat'!AI25</f>
        <v/>
      </c>
      <c r="I26" s="105" t="str">
        <f>'Fy kat'!AJ25</f>
        <v/>
      </c>
      <c r="J26" s="103" t="str">
        <f>'Fy kat'!AK25</f>
        <v/>
      </c>
      <c r="K26" s="104" t="str">
        <f>'Fy kat'!AL25</f>
        <v/>
      </c>
      <c r="L26" s="105" t="str">
        <f>'Fy kat'!AM25</f>
        <v/>
      </c>
      <c r="M26" s="103" t="str">
        <f>'Fy kat'!AN25</f>
        <v/>
      </c>
      <c r="N26" s="104" t="str">
        <f>'Fy kat'!AO25</f>
        <v/>
      </c>
      <c r="O26" s="105" t="str">
        <f>'Fy kat'!AP25</f>
        <v/>
      </c>
      <c r="P26" s="103" t="str">
        <f>'Fy kat'!AQ25</f>
        <v/>
      </c>
      <c r="Q26" s="104" t="str">
        <f>'Fy kat'!AR25</f>
        <v/>
      </c>
      <c r="R26" s="105" t="str">
        <f>'Fy kat'!AS25</f>
        <v/>
      </c>
      <c r="S26" s="103" t="str">
        <f>'Fy kat'!AT25</f>
        <v/>
      </c>
      <c r="T26" s="106" t="str">
        <f>'Fy kat'!AU25</f>
        <v/>
      </c>
      <c r="U26" s="107">
        <f>'Fy kat'!AV25</f>
        <v>1</v>
      </c>
      <c r="V26" s="103" t="str">
        <f>'Fy kat'!AW25</f>
        <v/>
      </c>
      <c r="W26" s="108" t="str">
        <f>'Fy kat'!AX25</f>
        <v/>
      </c>
      <c r="X26" s="99" t="str">
        <f>'Fy kat'!AY25</f>
        <v/>
      </c>
      <c r="Y26" s="103" t="str">
        <f>'Fy kat'!AZ25</f>
        <v/>
      </c>
      <c r="Z26" s="108" t="str">
        <f>'Fy kat'!BA25</f>
        <v/>
      </c>
      <c r="AA26" s="99" t="str">
        <f>'Fy kat'!BB25</f>
        <v/>
      </c>
      <c r="AB26" s="103" t="str">
        <f>'Fy kat'!BC25</f>
        <v/>
      </c>
      <c r="AC26" s="108" t="str">
        <f>'Fy kat'!BD25</f>
        <v/>
      </c>
      <c r="AD26" s="117"/>
      <c r="AE26" s="103" t="str">
        <f>'Fy kat'!BE25</f>
        <v/>
      </c>
      <c r="AF26" s="103" t="str">
        <f>'Fy kat'!BF25</f>
        <v/>
      </c>
      <c r="AG26" s="108" t="str">
        <f>'Fy kat'!BG25</f>
        <v/>
      </c>
    </row>
    <row r="27" spans="1:33" x14ac:dyDescent="0.25">
      <c r="B27" s="98" t="str">
        <f>'Fy kat'!AC26</f>
        <v>5_2</v>
      </c>
      <c r="C27" s="99">
        <f>'Fy kat'!AD26</f>
        <v>1</v>
      </c>
      <c r="D27" s="100" t="str">
        <f>'Fy kat'!AE26</f>
        <v/>
      </c>
      <c r="E27" s="101" t="str">
        <f>'Fy kat'!AF26</f>
        <v/>
      </c>
      <c r="F27" s="102" t="str">
        <f>'Fy kat'!AG26</f>
        <v/>
      </c>
      <c r="G27" s="103" t="str">
        <f>'Fy kat'!AH26</f>
        <v/>
      </c>
      <c r="H27" s="104" t="str">
        <f>'Fy kat'!AI26</f>
        <v/>
      </c>
      <c r="I27" s="105">
        <f>'Fy kat'!AJ26</f>
        <v>1</v>
      </c>
      <c r="J27" s="103" t="str">
        <f>'Fy kat'!AK26</f>
        <v/>
      </c>
      <c r="K27" s="104" t="str">
        <f>'Fy kat'!AL26</f>
        <v/>
      </c>
      <c r="L27" s="105" t="str">
        <f>'Fy kat'!AM26</f>
        <v/>
      </c>
      <c r="M27" s="103" t="str">
        <f>'Fy kat'!AN26</f>
        <v/>
      </c>
      <c r="N27" s="104" t="str">
        <f>'Fy kat'!AO26</f>
        <v/>
      </c>
      <c r="O27" s="105" t="str">
        <f>'Fy kat'!AP26</f>
        <v/>
      </c>
      <c r="P27" s="103" t="str">
        <f>'Fy kat'!AQ26</f>
        <v/>
      </c>
      <c r="Q27" s="104" t="str">
        <f>'Fy kat'!AR26</f>
        <v/>
      </c>
      <c r="R27" s="105" t="str">
        <f>'Fy kat'!AS26</f>
        <v/>
      </c>
      <c r="S27" s="103" t="str">
        <f>'Fy kat'!AT26</f>
        <v/>
      </c>
      <c r="T27" s="106" t="str">
        <f>'Fy kat'!AU26</f>
        <v/>
      </c>
      <c r="U27" s="107">
        <f>'Fy kat'!AV26</f>
        <v>1</v>
      </c>
      <c r="V27" s="103" t="str">
        <f>'Fy kat'!AW26</f>
        <v/>
      </c>
      <c r="W27" s="108" t="str">
        <f>'Fy kat'!AX26</f>
        <v/>
      </c>
      <c r="X27" s="99" t="str">
        <f>'Fy kat'!AY26</f>
        <v/>
      </c>
      <c r="Y27" s="103" t="str">
        <f>'Fy kat'!AZ26</f>
        <v/>
      </c>
      <c r="Z27" s="108" t="str">
        <f>'Fy kat'!BA26</f>
        <v/>
      </c>
      <c r="AA27" s="99" t="str">
        <f>'Fy kat'!BB26</f>
        <v/>
      </c>
      <c r="AB27" s="103" t="str">
        <f>'Fy kat'!BC26</f>
        <v/>
      </c>
      <c r="AC27" s="108" t="str">
        <f>'Fy kat'!BD26</f>
        <v/>
      </c>
      <c r="AD27" s="117"/>
      <c r="AE27" s="103" t="str">
        <f>'Fy kat'!BE26</f>
        <v/>
      </c>
      <c r="AF27" s="103" t="str">
        <f>'Fy kat'!BF26</f>
        <v/>
      </c>
      <c r="AG27" s="108" t="str">
        <f>'Fy kat'!BG26</f>
        <v/>
      </c>
    </row>
    <row r="28" spans="1:33" x14ac:dyDescent="0.25">
      <c r="B28" s="98" t="str">
        <f>'Fy kat'!AC27</f>
        <v>6_1</v>
      </c>
      <c r="C28" s="99">
        <f>'Fy kat'!AD27</f>
        <v>1</v>
      </c>
      <c r="D28" s="100" t="str">
        <f>'Fy kat'!AE27</f>
        <v/>
      </c>
      <c r="E28" s="101" t="str">
        <f>'Fy kat'!AF27</f>
        <v/>
      </c>
      <c r="F28" s="102">
        <f>'Fy kat'!AG27</f>
        <v>1</v>
      </c>
      <c r="G28" s="103" t="str">
        <f>'Fy kat'!AH27</f>
        <v/>
      </c>
      <c r="H28" s="104" t="str">
        <f>'Fy kat'!AI27</f>
        <v/>
      </c>
      <c r="I28" s="105" t="str">
        <f>'Fy kat'!AJ27</f>
        <v/>
      </c>
      <c r="J28" s="103" t="str">
        <f>'Fy kat'!AK27</f>
        <v/>
      </c>
      <c r="K28" s="104" t="str">
        <f>'Fy kat'!AL27</f>
        <v/>
      </c>
      <c r="L28" s="105" t="str">
        <f>'Fy kat'!AM27</f>
        <v/>
      </c>
      <c r="M28" s="103" t="str">
        <f>'Fy kat'!AN27</f>
        <v/>
      </c>
      <c r="N28" s="104" t="str">
        <f>'Fy kat'!AO27</f>
        <v/>
      </c>
      <c r="O28" s="105" t="str">
        <f>'Fy kat'!AP27</f>
        <v/>
      </c>
      <c r="P28" s="103" t="str">
        <f>'Fy kat'!AQ27</f>
        <v/>
      </c>
      <c r="Q28" s="104" t="str">
        <f>'Fy kat'!AR27</f>
        <v/>
      </c>
      <c r="R28" s="105" t="str">
        <f>'Fy kat'!AS27</f>
        <v/>
      </c>
      <c r="S28" s="103" t="str">
        <f>'Fy kat'!AT27</f>
        <v/>
      </c>
      <c r="T28" s="106" t="str">
        <f>'Fy kat'!AU27</f>
        <v/>
      </c>
      <c r="U28" s="107" t="str">
        <f>'Fy kat'!AV27</f>
        <v/>
      </c>
      <c r="V28" s="103" t="str">
        <f>'Fy kat'!AW27</f>
        <v/>
      </c>
      <c r="W28" s="108" t="str">
        <f>'Fy kat'!AX27</f>
        <v/>
      </c>
      <c r="X28" s="99" t="str">
        <f>'Fy kat'!AY27</f>
        <v/>
      </c>
      <c r="Y28" s="103" t="str">
        <f>'Fy kat'!AZ27</f>
        <v/>
      </c>
      <c r="Z28" s="108" t="str">
        <f>'Fy kat'!BA27</f>
        <v/>
      </c>
      <c r="AA28" s="99">
        <f>'Fy kat'!BB27</f>
        <v>1</v>
      </c>
      <c r="AB28" s="103" t="str">
        <f>'Fy kat'!BC27</f>
        <v/>
      </c>
      <c r="AC28" s="108" t="str">
        <f>'Fy kat'!BD27</f>
        <v/>
      </c>
      <c r="AD28" s="117"/>
      <c r="AE28" s="103" t="str">
        <f>'Fy kat'!BE27</f>
        <v/>
      </c>
      <c r="AF28" s="103" t="str">
        <f>'Fy kat'!BF27</f>
        <v/>
      </c>
      <c r="AG28" s="108" t="str">
        <f>'Fy kat'!BG27</f>
        <v/>
      </c>
    </row>
    <row r="29" spans="1:33" x14ac:dyDescent="0.25">
      <c r="B29" s="98" t="str">
        <f>'Fy kat'!AC28</f>
        <v>7_1</v>
      </c>
      <c r="C29" s="99">
        <f>'Fy kat'!AD28</f>
        <v>1</v>
      </c>
      <c r="D29" s="100" t="str">
        <f>'Fy kat'!AE28</f>
        <v/>
      </c>
      <c r="E29" s="101" t="str">
        <f>'Fy kat'!AF28</f>
        <v/>
      </c>
      <c r="F29" s="102">
        <f>'Fy kat'!AG28</f>
        <v>1</v>
      </c>
      <c r="G29" s="103" t="str">
        <f>'Fy kat'!AH28</f>
        <v/>
      </c>
      <c r="H29" s="104" t="str">
        <f>'Fy kat'!AI28</f>
        <v/>
      </c>
      <c r="I29" s="105" t="str">
        <f>'Fy kat'!AJ28</f>
        <v/>
      </c>
      <c r="J29" s="103" t="str">
        <f>'Fy kat'!AK28</f>
        <v/>
      </c>
      <c r="K29" s="104" t="str">
        <f>'Fy kat'!AL28</f>
        <v/>
      </c>
      <c r="L29" s="105" t="str">
        <f>'Fy kat'!AM28</f>
        <v/>
      </c>
      <c r="M29" s="103" t="str">
        <f>'Fy kat'!AN28</f>
        <v/>
      </c>
      <c r="N29" s="104" t="str">
        <f>'Fy kat'!AO28</f>
        <v/>
      </c>
      <c r="O29" s="105" t="str">
        <f>'Fy kat'!AP28</f>
        <v/>
      </c>
      <c r="P29" s="103" t="str">
        <f>'Fy kat'!AQ28</f>
        <v/>
      </c>
      <c r="Q29" s="104" t="str">
        <f>'Fy kat'!AR28</f>
        <v/>
      </c>
      <c r="R29" s="105" t="str">
        <f>'Fy kat'!AS28</f>
        <v/>
      </c>
      <c r="S29" s="103" t="str">
        <f>'Fy kat'!AT28</f>
        <v/>
      </c>
      <c r="T29" s="106" t="str">
        <f>'Fy kat'!AU28</f>
        <v/>
      </c>
      <c r="U29" s="107" t="str">
        <f>'Fy kat'!AV28</f>
        <v/>
      </c>
      <c r="V29" s="103" t="str">
        <f>'Fy kat'!AW28</f>
        <v/>
      </c>
      <c r="W29" s="108" t="str">
        <f>'Fy kat'!AX28</f>
        <v/>
      </c>
      <c r="X29" s="99" t="str">
        <f>'Fy kat'!AY28</f>
        <v/>
      </c>
      <c r="Y29" s="103" t="str">
        <f>'Fy kat'!AZ28</f>
        <v/>
      </c>
      <c r="Z29" s="108" t="str">
        <f>'Fy kat'!BA28</f>
        <v/>
      </c>
      <c r="AA29" s="99">
        <f>'Fy kat'!BB28</f>
        <v>1</v>
      </c>
      <c r="AB29" s="103" t="str">
        <f>'Fy kat'!BC28</f>
        <v/>
      </c>
      <c r="AC29" s="108" t="str">
        <f>'Fy kat'!BD28</f>
        <v/>
      </c>
      <c r="AD29" s="117"/>
      <c r="AE29" s="103" t="str">
        <f>'Fy kat'!BE28</f>
        <v/>
      </c>
      <c r="AF29" s="103" t="str">
        <f>'Fy kat'!BF28</f>
        <v/>
      </c>
      <c r="AG29" s="108" t="str">
        <f>'Fy kat'!BG28</f>
        <v/>
      </c>
    </row>
    <row r="30" spans="1:33" x14ac:dyDescent="0.25">
      <c r="B30" s="98" t="str">
        <f>'Fy kat'!AC29</f>
        <v>7_2</v>
      </c>
      <c r="C30" s="99">
        <f>'Fy kat'!AD29</f>
        <v>1</v>
      </c>
      <c r="D30" s="100" t="str">
        <f>'Fy kat'!AE29</f>
        <v/>
      </c>
      <c r="E30" s="101" t="str">
        <f>'Fy kat'!AF29</f>
        <v/>
      </c>
      <c r="F30" s="102" t="str">
        <f>'Fy kat'!AG29</f>
        <v/>
      </c>
      <c r="G30" s="103" t="str">
        <f>'Fy kat'!AH29</f>
        <v/>
      </c>
      <c r="H30" s="104" t="str">
        <f>'Fy kat'!AI29</f>
        <v/>
      </c>
      <c r="I30" s="105">
        <f>'Fy kat'!AJ29</f>
        <v>1</v>
      </c>
      <c r="J30" s="103" t="str">
        <f>'Fy kat'!AK29</f>
        <v/>
      </c>
      <c r="K30" s="104" t="str">
        <f>'Fy kat'!AL29</f>
        <v/>
      </c>
      <c r="L30" s="105" t="str">
        <f>'Fy kat'!AM29</f>
        <v/>
      </c>
      <c r="M30" s="103" t="str">
        <f>'Fy kat'!AN29</f>
        <v/>
      </c>
      <c r="N30" s="104" t="str">
        <f>'Fy kat'!AO29</f>
        <v/>
      </c>
      <c r="O30" s="105" t="str">
        <f>'Fy kat'!AP29</f>
        <v/>
      </c>
      <c r="P30" s="103" t="str">
        <f>'Fy kat'!AQ29</f>
        <v/>
      </c>
      <c r="Q30" s="104" t="str">
        <f>'Fy kat'!AR29</f>
        <v/>
      </c>
      <c r="R30" s="105" t="str">
        <f>'Fy kat'!AS29</f>
        <v/>
      </c>
      <c r="S30" s="103" t="str">
        <f>'Fy kat'!AT29</f>
        <v/>
      </c>
      <c r="T30" s="106" t="str">
        <f>'Fy kat'!AU29</f>
        <v/>
      </c>
      <c r="U30" s="107" t="str">
        <f>'Fy kat'!AV29</f>
        <v/>
      </c>
      <c r="V30" s="103" t="str">
        <f>'Fy kat'!AW29</f>
        <v/>
      </c>
      <c r="W30" s="108" t="str">
        <f>'Fy kat'!AX29</f>
        <v/>
      </c>
      <c r="X30" s="99" t="str">
        <f>'Fy kat'!AY29</f>
        <v/>
      </c>
      <c r="Y30" s="103" t="str">
        <f>'Fy kat'!AZ29</f>
        <v/>
      </c>
      <c r="Z30" s="108" t="str">
        <f>'Fy kat'!BA29</f>
        <v/>
      </c>
      <c r="AA30" s="99">
        <f>'Fy kat'!BB29</f>
        <v>1</v>
      </c>
      <c r="AB30" s="103" t="str">
        <f>'Fy kat'!BC29</f>
        <v/>
      </c>
      <c r="AC30" s="108" t="str">
        <f>'Fy kat'!BD29</f>
        <v/>
      </c>
      <c r="AD30" s="117"/>
      <c r="AE30" s="103" t="str">
        <f>'Fy kat'!BE29</f>
        <v/>
      </c>
      <c r="AF30" s="103" t="str">
        <f>'Fy kat'!BF29</f>
        <v/>
      </c>
      <c r="AG30" s="108" t="str">
        <f>'Fy kat'!BG29</f>
        <v/>
      </c>
    </row>
    <row r="31" spans="1:33" x14ac:dyDescent="0.25">
      <c r="B31" s="98" t="str">
        <f>'Fy kat'!AC30</f>
        <v>7_3</v>
      </c>
      <c r="C31" s="99">
        <f>'Fy kat'!AD30</f>
        <v>1</v>
      </c>
      <c r="D31" s="100" t="str">
        <f>'Fy kat'!AE30</f>
        <v/>
      </c>
      <c r="E31" s="101" t="str">
        <f>'Fy kat'!AF30</f>
        <v/>
      </c>
      <c r="F31" s="102" t="str">
        <f>'Fy kat'!AG30</f>
        <v/>
      </c>
      <c r="G31" s="103" t="str">
        <f>'Fy kat'!AH30</f>
        <v/>
      </c>
      <c r="H31" s="104" t="str">
        <f>'Fy kat'!AI30</f>
        <v/>
      </c>
      <c r="I31" s="105">
        <f>'Fy kat'!AJ30</f>
        <v>1</v>
      </c>
      <c r="J31" s="103" t="str">
        <f>'Fy kat'!AK30</f>
        <v/>
      </c>
      <c r="K31" s="104" t="str">
        <f>'Fy kat'!AL30</f>
        <v/>
      </c>
      <c r="L31" s="105" t="str">
        <f>'Fy kat'!AM30</f>
        <v/>
      </c>
      <c r="M31" s="103" t="str">
        <f>'Fy kat'!AN30</f>
        <v/>
      </c>
      <c r="N31" s="104" t="str">
        <f>'Fy kat'!AO30</f>
        <v/>
      </c>
      <c r="O31" s="105" t="str">
        <f>'Fy kat'!AP30</f>
        <v/>
      </c>
      <c r="P31" s="103" t="str">
        <f>'Fy kat'!AQ30</f>
        <v/>
      </c>
      <c r="Q31" s="104" t="str">
        <f>'Fy kat'!AR30</f>
        <v/>
      </c>
      <c r="R31" s="105" t="str">
        <f>'Fy kat'!AS30</f>
        <v/>
      </c>
      <c r="S31" s="103" t="str">
        <f>'Fy kat'!AT30</f>
        <v/>
      </c>
      <c r="T31" s="106" t="str">
        <f>'Fy kat'!AU30</f>
        <v/>
      </c>
      <c r="U31" s="107" t="str">
        <f>'Fy kat'!AV30</f>
        <v/>
      </c>
      <c r="V31" s="103" t="str">
        <f>'Fy kat'!AW30</f>
        <v/>
      </c>
      <c r="W31" s="108" t="str">
        <f>'Fy kat'!AX30</f>
        <v/>
      </c>
      <c r="X31" s="99" t="str">
        <f>'Fy kat'!AY30</f>
        <v/>
      </c>
      <c r="Y31" s="103" t="str">
        <f>'Fy kat'!AZ30</f>
        <v/>
      </c>
      <c r="Z31" s="108" t="str">
        <f>'Fy kat'!BA30</f>
        <v/>
      </c>
      <c r="AA31" s="99">
        <f>'Fy kat'!BB30</f>
        <v>1</v>
      </c>
      <c r="AB31" s="103" t="str">
        <f>'Fy kat'!BC30</f>
        <v/>
      </c>
      <c r="AC31" s="108" t="str">
        <f>'Fy kat'!BD30</f>
        <v/>
      </c>
      <c r="AD31" s="117"/>
      <c r="AE31" s="103" t="str">
        <f>'Fy kat'!BE30</f>
        <v/>
      </c>
      <c r="AF31" s="103" t="str">
        <f>'Fy kat'!BF30</f>
        <v/>
      </c>
      <c r="AG31" s="108" t="str">
        <f>'Fy kat'!BG30</f>
        <v/>
      </c>
    </row>
    <row r="32" spans="1:33" x14ac:dyDescent="0.25">
      <c r="B32" s="98" t="str">
        <f>'Fy kat'!AC31</f>
        <v>8_1</v>
      </c>
      <c r="C32" s="99" t="str">
        <f>'Fy kat'!AD31</f>
        <v/>
      </c>
      <c r="D32" s="100">
        <f>'Fy kat'!AE31</f>
        <v>1</v>
      </c>
      <c r="E32" s="101" t="str">
        <f>'Fy kat'!AF31</f>
        <v/>
      </c>
      <c r="F32" s="102" t="str">
        <f>'Fy kat'!AG31</f>
        <v/>
      </c>
      <c r="G32" s="103">
        <f>'Fy kat'!AH31</f>
        <v>1</v>
      </c>
      <c r="H32" s="104" t="str">
        <f>'Fy kat'!AI31</f>
        <v/>
      </c>
      <c r="I32" s="105" t="str">
        <f>'Fy kat'!AJ31</f>
        <v/>
      </c>
      <c r="J32" s="103" t="str">
        <f>'Fy kat'!AK31</f>
        <v/>
      </c>
      <c r="K32" s="104" t="str">
        <f>'Fy kat'!AL31</f>
        <v/>
      </c>
      <c r="L32" s="105" t="str">
        <f>'Fy kat'!AM31</f>
        <v/>
      </c>
      <c r="M32" s="103" t="str">
        <f>'Fy kat'!AN31</f>
        <v/>
      </c>
      <c r="N32" s="104" t="str">
        <f>'Fy kat'!AO31</f>
        <v/>
      </c>
      <c r="O32" s="105" t="str">
        <f>'Fy kat'!AP31</f>
        <v/>
      </c>
      <c r="P32" s="103" t="str">
        <f>'Fy kat'!AQ31</f>
        <v/>
      </c>
      <c r="Q32" s="104" t="str">
        <f>'Fy kat'!AR31</f>
        <v/>
      </c>
      <c r="R32" s="105" t="str">
        <f>'Fy kat'!AS31</f>
        <v/>
      </c>
      <c r="S32" s="103" t="str">
        <f>'Fy kat'!AT31</f>
        <v/>
      </c>
      <c r="T32" s="106" t="str">
        <f>'Fy kat'!AU31</f>
        <v/>
      </c>
      <c r="U32" s="107" t="str">
        <f>'Fy kat'!AV31</f>
        <v/>
      </c>
      <c r="V32" s="103" t="str">
        <f>'Fy kat'!AW31</f>
        <v/>
      </c>
      <c r="W32" s="108" t="str">
        <f>'Fy kat'!AX31</f>
        <v/>
      </c>
      <c r="X32" s="99" t="str">
        <f>'Fy kat'!AY31</f>
        <v/>
      </c>
      <c r="Y32" s="103">
        <f>'Fy kat'!AZ31</f>
        <v>1</v>
      </c>
      <c r="Z32" s="108" t="str">
        <f>'Fy kat'!BA31</f>
        <v/>
      </c>
      <c r="AA32" s="99" t="str">
        <f>'Fy kat'!BB31</f>
        <v/>
      </c>
      <c r="AB32" s="103" t="str">
        <f>'Fy kat'!BC31</f>
        <v/>
      </c>
      <c r="AC32" s="108" t="str">
        <f>'Fy kat'!BD31</f>
        <v/>
      </c>
      <c r="AD32" s="117"/>
      <c r="AE32" s="103" t="str">
        <f>'Fy kat'!BE31</f>
        <v/>
      </c>
      <c r="AF32" s="103" t="str">
        <f>'Fy kat'!BF31</f>
        <v/>
      </c>
      <c r="AG32" s="108" t="str">
        <f>'Fy kat'!BG31</f>
        <v/>
      </c>
    </row>
    <row r="33" spans="2:33" x14ac:dyDescent="0.25">
      <c r="B33" s="98" t="str">
        <f>'Fy kat'!AC32</f>
        <v>9a_1</v>
      </c>
      <c r="C33" s="99" t="str">
        <f>'Fy kat'!AD32</f>
        <v/>
      </c>
      <c r="D33" s="100">
        <f>'Fy kat'!AE32</f>
        <v>1</v>
      </c>
      <c r="E33" s="101" t="str">
        <f>'Fy kat'!AF32</f>
        <v/>
      </c>
      <c r="F33" s="102" t="str">
        <f>'Fy kat'!AG32</f>
        <v/>
      </c>
      <c r="G33" s="103">
        <f>'Fy kat'!AH32</f>
        <v>1</v>
      </c>
      <c r="H33" s="104" t="str">
        <f>'Fy kat'!AI32</f>
        <v/>
      </c>
      <c r="I33" s="105" t="str">
        <f>'Fy kat'!AJ32</f>
        <v/>
      </c>
      <c r="J33" s="103" t="str">
        <f>'Fy kat'!AK32</f>
        <v/>
      </c>
      <c r="K33" s="104" t="str">
        <f>'Fy kat'!AL32</f>
        <v/>
      </c>
      <c r="L33" s="105" t="str">
        <f>'Fy kat'!AM32</f>
        <v/>
      </c>
      <c r="M33" s="103" t="str">
        <f>'Fy kat'!AN32</f>
        <v/>
      </c>
      <c r="N33" s="104" t="str">
        <f>'Fy kat'!AO32</f>
        <v/>
      </c>
      <c r="O33" s="105" t="str">
        <f>'Fy kat'!AP32</f>
        <v/>
      </c>
      <c r="P33" s="103" t="str">
        <f>'Fy kat'!AQ32</f>
        <v/>
      </c>
      <c r="Q33" s="104" t="str">
        <f>'Fy kat'!AR32</f>
        <v/>
      </c>
      <c r="R33" s="105" t="str">
        <f>'Fy kat'!AS32</f>
        <v/>
      </c>
      <c r="S33" s="103" t="str">
        <f>'Fy kat'!AT32</f>
        <v/>
      </c>
      <c r="T33" s="106" t="str">
        <f>'Fy kat'!AU32</f>
        <v/>
      </c>
      <c r="U33" s="107" t="str">
        <f>'Fy kat'!AV32</f>
        <v/>
      </c>
      <c r="V33" s="103">
        <f>'Fy kat'!AW32</f>
        <v>1</v>
      </c>
      <c r="W33" s="108" t="str">
        <f>'Fy kat'!AX32</f>
        <v/>
      </c>
      <c r="X33" s="99" t="str">
        <f>'Fy kat'!AY32</f>
        <v/>
      </c>
      <c r="Y33" s="103" t="str">
        <f>'Fy kat'!AZ32</f>
        <v/>
      </c>
      <c r="Z33" s="108" t="str">
        <f>'Fy kat'!BA32</f>
        <v/>
      </c>
      <c r="AA33" s="99" t="str">
        <f>'Fy kat'!BB32</f>
        <v/>
      </c>
      <c r="AB33" s="103" t="str">
        <f>'Fy kat'!BC32</f>
        <v/>
      </c>
      <c r="AC33" s="108" t="str">
        <f>'Fy kat'!BD32</f>
        <v/>
      </c>
      <c r="AD33" s="117"/>
      <c r="AE33" s="103" t="str">
        <f>'Fy kat'!BE32</f>
        <v/>
      </c>
      <c r="AF33" s="103" t="str">
        <f>'Fy kat'!BF32</f>
        <v/>
      </c>
      <c r="AG33" s="108" t="str">
        <f>'Fy kat'!BG32</f>
        <v/>
      </c>
    </row>
    <row r="34" spans="2:33" x14ac:dyDescent="0.25">
      <c r="B34" s="98" t="str">
        <f>'Fy kat'!AC33</f>
        <v>9a_2</v>
      </c>
      <c r="C34" s="99" t="str">
        <f>'Fy kat'!AD33</f>
        <v/>
      </c>
      <c r="D34" s="100">
        <f>'Fy kat'!AE33</f>
        <v>1</v>
      </c>
      <c r="E34" s="101" t="str">
        <f>'Fy kat'!AF33</f>
        <v/>
      </c>
      <c r="F34" s="102" t="str">
        <f>'Fy kat'!AG33</f>
        <v/>
      </c>
      <c r="G34" s="103" t="str">
        <f>'Fy kat'!AH33</f>
        <v/>
      </c>
      <c r="H34" s="104" t="str">
        <f>'Fy kat'!AI33</f>
        <v/>
      </c>
      <c r="I34" s="105" t="str">
        <f>'Fy kat'!AJ33</f>
        <v/>
      </c>
      <c r="J34" s="103">
        <f>'Fy kat'!AK33</f>
        <v>1</v>
      </c>
      <c r="K34" s="104" t="str">
        <f>'Fy kat'!AL33</f>
        <v/>
      </c>
      <c r="L34" s="105" t="str">
        <f>'Fy kat'!AM33</f>
        <v/>
      </c>
      <c r="M34" s="103" t="str">
        <f>'Fy kat'!AN33</f>
        <v/>
      </c>
      <c r="N34" s="104" t="str">
        <f>'Fy kat'!AO33</f>
        <v/>
      </c>
      <c r="O34" s="105" t="str">
        <f>'Fy kat'!AP33</f>
        <v/>
      </c>
      <c r="P34" s="103" t="str">
        <f>'Fy kat'!AQ33</f>
        <v/>
      </c>
      <c r="Q34" s="104" t="str">
        <f>'Fy kat'!AR33</f>
        <v/>
      </c>
      <c r="R34" s="105" t="str">
        <f>'Fy kat'!AS33</f>
        <v/>
      </c>
      <c r="S34" s="103" t="str">
        <f>'Fy kat'!AT33</f>
        <v/>
      </c>
      <c r="T34" s="106" t="str">
        <f>'Fy kat'!AU33</f>
        <v/>
      </c>
      <c r="U34" s="107" t="str">
        <f>'Fy kat'!AV33</f>
        <v/>
      </c>
      <c r="V34" s="103">
        <f>'Fy kat'!AW33</f>
        <v>1</v>
      </c>
      <c r="W34" s="108" t="str">
        <f>'Fy kat'!AX33</f>
        <v/>
      </c>
      <c r="X34" s="99" t="str">
        <f>'Fy kat'!AY33</f>
        <v/>
      </c>
      <c r="Y34" s="103" t="str">
        <f>'Fy kat'!AZ33</f>
        <v/>
      </c>
      <c r="Z34" s="108" t="str">
        <f>'Fy kat'!BA33</f>
        <v/>
      </c>
      <c r="AA34" s="99" t="str">
        <f>'Fy kat'!BB33</f>
        <v/>
      </c>
      <c r="AB34" s="103" t="str">
        <f>'Fy kat'!BC33</f>
        <v/>
      </c>
      <c r="AC34" s="108" t="str">
        <f>'Fy kat'!BD33</f>
        <v/>
      </c>
      <c r="AD34" s="117"/>
      <c r="AE34" s="103" t="str">
        <f>'Fy kat'!BE33</f>
        <v/>
      </c>
      <c r="AF34" s="103" t="str">
        <f>'Fy kat'!BF33</f>
        <v/>
      </c>
      <c r="AG34" s="108" t="str">
        <f>'Fy kat'!BG33</f>
        <v/>
      </c>
    </row>
    <row r="35" spans="2:33" x14ac:dyDescent="0.25">
      <c r="B35" s="98" t="str">
        <f>'Fy kat'!AC34</f>
        <v>9b_1</v>
      </c>
      <c r="C35" s="99" t="str">
        <f>'Fy kat'!AD34</f>
        <v/>
      </c>
      <c r="D35" s="100">
        <f>'Fy kat'!AE34</f>
        <v>1</v>
      </c>
      <c r="E35" s="101" t="str">
        <f>'Fy kat'!AF34</f>
        <v/>
      </c>
      <c r="F35" s="102" t="str">
        <f>'Fy kat'!AG34</f>
        <v/>
      </c>
      <c r="G35" s="103" t="str">
        <f>'Fy kat'!AH34</f>
        <v/>
      </c>
      <c r="H35" s="104" t="str">
        <f>'Fy kat'!AI34</f>
        <v/>
      </c>
      <c r="I35" s="105" t="str">
        <f>'Fy kat'!AJ34</f>
        <v/>
      </c>
      <c r="J35" s="103">
        <f>'Fy kat'!AK34</f>
        <v>1</v>
      </c>
      <c r="K35" s="104" t="str">
        <f>'Fy kat'!AL34</f>
        <v/>
      </c>
      <c r="L35" s="105" t="str">
        <f>'Fy kat'!AM34</f>
        <v/>
      </c>
      <c r="M35" s="103" t="str">
        <f>'Fy kat'!AN34</f>
        <v/>
      </c>
      <c r="N35" s="104" t="str">
        <f>'Fy kat'!AO34</f>
        <v/>
      </c>
      <c r="O35" s="105" t="str">
        <f>'Fy kat'!AP34</f>
        <v/>
      </c>
      <c r="P35" s="103" t="str">
        <f>'Fy kat'!AQ34</f>
        <v/>
      </c>
      <c r="Q35" s="104" t="str">
        <f>'Fy kat'!AR34</f>
        <v/>
      </c>
      <c r="R35" s="105" t="str">
        <f>'Fy kat'!AS34</f>
        <v/>
      </c>
      <c r="S35" s="103" t="str">
        <f>'Fy kat'!AT34</f>
        <v/>
      </c>
      <c r="T35" s="106" t="str">
        <f>'Fy kat'!AU34</f>
        <v/>
      </c>
      <c r="U35" s="107" t="str">
        <f>'Fy kat'!AV34</f>
        <v/>
      </c>
      <c r="V35" s="103">
        <f>'Fy kat'!AW34</f>
        <v>1</v>
      </c>
      <c r="W35" s="108" t="str">
        <f>'Fy kat'!AX34</f>
        <v/>
      </c>
      <c r="X35" s="99" t="str">
        <f>'Fy kat'!AY34</f>
        <v/>
      </c>
      <c r="Y35" s="103" t="str">
        <f>'Fy kat'!AZ34</f>
        <v/>
      </c>
      <c r="Z35" s="108" t="str">
        <f>'Fy kat'!BA34</f>
        <v/>
      </c>
      <c r="AA35" s="99" t="str">
        <f>'Fy kat'!BB34</f>
        <v/>
      </c>
      <c r="AB35" s="103" t="str">
        <f>'Fy kat'!BC34</f>
        <v/>
      </c>
      <c r="AC35" s="108" t="str">
        <f>'Fy kat'!BD34</f>
        <v/>
      </c>
      <c r="AD35" s="117"/>
      <c r="AE35" s="103" t="str">
        <f>'Fy kat'!BE34</f>
        <v/>
      </c>
      <c r="AF35" s="103" t="str">
        <f>'Fy kat'!BF34</f>
        <v/>
      </c>
      <c r="AG35" s="108" t="str">
        <f>'Fy kat'!BG34</f>
        <v/>
      </c>
    </row>
    <row r="36" spans="2:33" x14ac:dyDescent="0.25">
      <c r="B36" s="98" t="str">
        <f>'Fy kat'!AC35</f>
        <v>9b_2</v>
      </c>
      <c r="C36" s="99" t="str">
        <f>'Fy kat'!AD35</f>
        <v/>
      </c>
      <c r="D36" s="100">
        <f>'Fy kat'!AE35</f>
        <v>1</v>
      </c>
      <c r="E36" s="101" t="str">
        <f>'Fy kat'!AF35</f>
        <v/>
      </c>
      <c r="F36" s="102" t="str">
        <f>'Fy kat'!AG35</f>
        <v/>
      </c>
      <c r="G36" s="103" t="str">
        <f>'Fy kat'!AH35</f>
        <v/>
      </c>
      <c r="H36" s="104" t="str">
        <f>'Fy kat'!AI35</f>
        <v/>
      </c>
      <c r="I36" s="105" t="str">
        <f>'Fy kat'!AJ35</f>
        <v/>
      </c>
      <c r="J36" s="103">
        <f>'Fy kat'!AK35</f>
        <v>1</v>
      </c>
      <c r="K36" s="104" t="str">
        <f>'Fy kat'!AL35</f>
        <v/>
      </c>
      <c r="L36" s="105" t="str">
        <f>'Fy kat'!AM35</f>
        <v/>
      </c>
      <c r="M36" s="103" t="str">
        <f>'Fy kat'!AN35</f>
        <v/>
      </c>
      <c r="N36" s="104" t="str">
        <f>'Fy kat'!AO35</f>
        <v/>
      </c>
      <c r="O36" s="105" t="str">
        <f>'Fy kat'!AP35</f>
        <v/>
      </c>
      <c r="P36" s="103" t="str">
        <f>'Fy kat'!AQ35</f>
        <v/>
      </c>
      <c r="Q36" s="104" t="str">
        <f>'Fy kat'!AR35</f>
        <v/>
      </c>
      <c r="R36" s="105" t="str">
        <f>'Fy kat'!AS35</f>
        <v/>
      </c>
      <c r="S36" s="103" t="str">
        <f>'Fy kat'!AT35</f>
        <v/>
      </c>
      <c r="T36" s="106" t="str">
        <f>'Fy kat'!AU35</f>
        <v/>
      </c>
      <c r="U36" s="107" t="str">
        <f>'Fy kat'!AV35</f>
        <v/>
      </c>
      <c r="V36" s="103">
        <f>'Fy kat'!AW35</f>
        <v>1</v>
      </c>
      <c r="W36" s="108" t="str">
        <f>'Fy kat'!AX35</f>
        <v/>
      </c>
      <c r="X36" s="99" t="str">
        <f>'Fy kat'!AY35</f>
        <v/>
      </c>
      <c r="Y36" s="103" t="str">
        <f>'Fy kat'!AZ35</f>
        <v/>
      </c>
      <c r="Z36" s="108" t="str">
        <f>'Fy kat'!BA35</f>
        <v/>
      </c>
      <c r="AA36" s="99" t="str">
        <f>'Fy kat'!BB35</f>
        <v/>
      </c>
      <c r="AB36" s="103" t="str">
        <f>'Fy kat'!BC35</f>
        <v/>
      </c>
      <c r="AC36" s="108" t="str">
        <f>'Fy kat'!BD35</f>
        <v/>
      </c>
      <c r="AD36" s="117"/>
      <c r="AE36" s="103" t="str">
        <f>'Fy kat'!BE35</f>
        <v/>
      </c>
      <c r="AF36" s="103" t="str">
        <f>'Fy kat'!BF35</f>
        <v/>
      </c>
      <c r="AG36" s="108" t="str">
        <f>'Fy kat'!BG35</f>
        <v/>
      </c>
    </row>
    <row r="37" spans="2:33" x14ac:dyDescent="0.25">
      <c r="B37" s="98" t="str">
        <f>'Fy kat'!AC36</f>
        <v>10_1</v>
      </c>
      <c r="C37" s="99">
        <f>'Fy kat'!AD36</f>
        <v>1</v>
      </c>
      <c r="D37" s="100" t="str">
        <f>'Fy kat'!AE36</f>
        <v/>
      </c>
      <c r="E37" s="101" t="str">
        <f>'Fy kat'!AF36</f>
        <v/>
      </c>
      <c r="F37" s="102">
        <f>'Fy kat'!AG36</f>
        <v>1</v>
      </c>
      <c r="G37" s="103" t="str">
        <f>'Fy kat'!AH36</f>
        <v/>
      </c>
      <c r="H37" s="104" t="str">
        <f>'Fy kat'!AI36</f>
        <v/>
      </c>
      <c r="I37" s="105" t="str">
        <f>'Fy kat'!AJ36</f>
        <v/>
      </c>
      <c r="J37" s="103" t="str">
        <f>'Fy kat'!AK36</f>
        <v/>
      </c>
      <c r="K37" s="104" t="str">
        <f>'Fy kat'!AL36</f>
        <v/>
      </c>
      <c r="L37" s="105" t="str">
        <f>'Fy kat'!AM36</f>
        <v/>
      </c>
      <c r="M37" s="103" t="str">
        <f>'Fy kat'!AN36</f>
        <v/>
      </c>
      <c r="N37" s="104" t="str">
        <f>'Fy kat'!AO36</f>
        <v/>
      </c>
      <c r="O37" s="105" t="str">
        <f>'Fy kat'!AP36</f>
        <v/>
      </c>
      <c r="P37" s="103" t="str">
        <f>'Fy kat'!AQ36</f>
        <v/>
      </c>
      <c r="Q37" s="104" t="str">
        <f>'Fy kat'!AR36</f>
        <v/>
      </c>
      <c r="R37" s="105" t="str">
        <f>'Fy kat'!AS36</f>
        <v/>
      </c>
      <c r="S37" s="103" t="str">
        <f>'Fy kat'!AT36</f>
        <v/>
      </c>
      <c r="T37" s="106" t="str">
        <f>'Fy kat'!AU36</f>
        <v/>
      </c>
      <c r="U37" s="107">
        <f>'Fy kat'!AV36</f>
        <v>1</v>
      </c>
      <c r="V37" s="103" t="str">
        <f>'Fy kat'!AW36</f>
        <v/>
      </c>
      <c r="W37" s="108" t="str">
        <f>'Fy kat'!AX36</f>
        <v/>
      </c>
      <c r="X37" s="99" t="str">
        <f>'Fy kat'!AY36</f>
        <v/>
      </c>
      <c r="Y37" s="103" t="str">
        <f>'Fy kat'!AZ36</f>
        <v/>
      </c>
      <c r="Z37" s="108" t="str">
        <f>'Fy kat'!BA36</f>
        <v/>
      </c>
      <c r="AA37" s="99" t="str">
        <f>'Fy kat'!BB36</f>
        <v/>
      </c>
      <c r="AB37" s="103" t="str">
        <f>'Fy kat'!BC36</f>
        <v/>
      </c>
      <c r="AC37" s="108" t="str">
        <f>'Fy kat'!BD36</f>
        <v/>
      </c>
      <c r="AD37" s="117"/>
      <c r="AE37" s="103" t="str">
        <f>'Fy kat'!BE36</f>
        <v/>
      </c>
      <c r="AF37" s="103" t="str">
        <f>'Fy kat'!BF36</f>
        <v/>
      </c>
      <c r="AG37" s="108" t="str">
        <f>'Fy kat'!BG36</f>
        <v/>
      </c>
    </row>
    <row r="38" spans="2:33" x14ac:dyDescent="0.25">
      <c r="B38" s="98" t="str">
        <f>'Fy kat'!AC37</f>
        <v>10_2</v>
      </c>
      <c r="C38" s="99" t="str">
        <f>'Fy kat'!AD37</f>
        <v/>
      </c>
      <c r="D38" s="100">
        <f>'Fy kat'!AE37</f>
        <v>1</v>
      </c>
      <c r="E38" s="101" t="str">
        <f>'Fy kat'!AF37</f>
        <v/>
      </c>
      <c r="F38" s="102" t="str">
        <f>'Fy kat'!AG37</f>
        <v/>
      </c>
      <c r="G38" s="103" t="str">
        <f>'Fy kat'!AH37</f>
        <v/>
      </c>
      <c r="H38" s="104" t="str">
        <f>'Fy kat'!AI37</f>
        <v/>
      </c>
      <c r="I38" s="105" t="str">
        <f>'Fy kat'!AJ37</f>
        <v/>
      </c>
      <c r="J38" s="103">
        <f>'Fy kat'!AK37</f>
        <v>1</v>
      </c>
      <c r="K38" s="104" t="str">
        <f>'Fy kat'!AL37</f>
        <v/>
      </c>
      <c r="L38" s="105" t="str">
        <f>'Fy kat'!AM37</f>
        <v/>
      </c>
      <c r="M38" s="103" t="str">
        <f>'Fy kat'!AN37</f>
        <v/>
      </c>
      <c r="N38" s="104" t="str">
        <f>'Fy kat'!AO37</f>
        <v/>
      </c>
      <c r="O38" s="105" t="str">
        <f>'Fy kat'!AP37</f>
        <v/>
      </c>
      <c r="P38" s="103" t="str">
        <f>'Fy kat'!AQ37</f>
        <v/>
      </c>
      <c r="Q38" s="104" t="str">
        <f>'Fy kat'!AR37</f>
        <v/>
      </c>
      <c r="R38" s="105" t="str">
        <f>'Fy kat'!AS37</f>
        <v/>
      </c>
      <c r="S38" s="103" t="str">
        <f>'Fy kat'!AT37</f>
        <v/>
      </c>
      <c r="T38" s="106" t="str">
        <f>'Fy kat'!AU37</f>
        <v/>
      </c>
      <c r="U38" s="107" t="str">
        <f>'Fy kat'!AV37</f>
        <v/>
      </c>
      <c r="V38" s="103">
        <f>'Fy kat'!AW37</f>
        <v>1</v>
      </c>
      <c r="W38" s="108" t="str">
        <f>'Fy kat'!AX37</f>
        <v/>
      </c>
      <c r="X38" s="99" t="str">
        <f>'Fy kat'!AY37</f>
        <v/>
      </c>
      <c r="Y38" s="103" t="str">
        <f>'Fy kat'!AZ37</f>
        <v/>
      </c>
      <c r="Z38" s="108" t="str">
        <f>'Fy kat'!BA37</f>
        <v/>
      </c>
      <c r="AA38" s="99" t="str">
        <f>'Fy kat'!BB37</f>
        <v/>
      </c>
      <c r="AB38" s="103" t="str">
        <f>'Fy kat'!BC37</f>
        <v/>
      </c>
      <c r="AC38" s="108" t="str">
        <f>'Fy kat'!BD37</f>
        <v/>
      </c>
      <c r="AD38" s="117"/>
      <c r="AE38" s="103" t="str">
        <f>'Fy kat'!BE37</f>
        <v/>
      </c>
      <c r="AF38" s="103" t="str">
        <f>'Fy kat'!BF37</f>
        <v/>
      </c>
      <c r="AG38" s="108" t="str">
        <f>'Fy kat'!BG37</f>
        <v/>
      </c>
    </row>
    <row r="39" spans="2:33" x14ac:dyDescent="0.25">
      <c r="B39" s="98" t="str">
        <f>'Fy kat'!AC38</f>
        <v>10_3</v>
      </c>
      <c r="C39" s="99" t="str">
        <f>'Fy kat'!AD38</f>
        <v/>
      </c>
      <c r="D39" s="100">
        <f>'Fy kat'!AE38</f>
        <v>1</v>
      </c>
      <c r="E39" s="101" t="str">
        <f>'Fy kat'!AF38</f>
        <v/>
      </c>
      <c r="F39" s="102" t="str">
        <f>'Fy kat'!AG38</f>
        <v/>
      </c>
      <c r="G39" s="103" t="str">
        <f>'Fy kat'!AH38</f>
        <v/>
      </c>
      <c r="H39" s="104" t="str">
        <f>'Fy kat'!AI38</f>
        <v/>
      </c>
      <c r="I39" s="105" t="str">
        <f>'Fy kat'!AJ38</f>
        <v/>
      </c>
      <c r="J39" s="103">
        <f>'Fy kat'!AK38</f>
        <v>1</v>
      </c>
      <c r="K39" s="104" t="str">
        <f>'Fy kat'!AL38</f>
        <v/>
      </c>
      <c r="L39" s="105" t="str">
        <f>'Fy kat'!AM38</f>
        <v/>
      </c>
      <c r="M39" s="103" t="str">
        <f>'Fy kat'!AN38</f>
        <v/>
      </c>
      <c r="N39" s="104" t="str">
        <f>'Fy kat'!AO38</f>
        <v/>
      </c>
      <c r="O39" s="105" t="str">
        <f>'Fy kat'!AP38</f>
        <v/>
      </c>
      <c r="P39" s="103" t="str">
        <f>'Fy kat'!AQ38</f>
        <v/>
      </c>
      <c r="Q39" s="104" t="str">
        <f>'Fy kat'!AR38</f>
        <v/>
      </c>
      <c r="R39" s="105" t="str">
        <f>'Fy kat'!AS38</f>
        <v/>
      </c>
      <c r="S39" s="103" t="str">
        <f>'Fy kat'!AT38</f>
        <v/>
      </c>
      <c r="T39" s="106" t="str">
        <f>'Fy kat'!AU38</f>
        <v/>
      </c>
      <c r="U39" s="107" t="str">
        <f>'Fy kat'!AV38</f>
        <v/>
      </c>
      <c r="V39" s="103">
        <f>'Fy kat'!AW38</f>
        <v>1</v>
      </c>
      <c r="W39" s="108" t="str">
        <f>'Fy kat'!AX38</f>
        <v/>
      </c>
      <c r="X39" s="99" t="str">
        <f>'Fy kat'!AY38</f>
        <v/>
      </c>
      <c r="Y39" s="103" t="str">
        <f>'Fy kat'!AZ38</f>
        <v/>
      </c>
      <c r="Z39" s="108" t="str">
        <f>'Fy kat'!BA38</f>
        <v/>
      </c>
      <c r="AA39" s="99" t="str">
        <f>'Fy kat'!BB38</f>
        <v/>
      </c>
      <c r="AB39" s="103" t="str">
        <f>'Fy kat'!BC38</f>
        <v/>
      </c>
      <c r="AC39" s="108" t="str">
        <f>'Fy kat'!BD38</f>
        <v/>
      </c>
      <c r="AD39" s="117"/>
      <c r="AE39" s="103" t="str">
        <f>'Fy kat'!BE38</f>
        <v/>
      </c>
      <c r="AF39" s="103" t="str">
        <f>'Fy kat'!BF38</f>
        <v/>
      </c>
      <c r="AG39" s="108" t="str">
        <f>'Fy kat'!BG38</f>
        <v/>
      </c>
    </row>
    <row r="40" spans="2:33" x14ac:dyDescent="0.25">
      <c r="B40" s="98" t="str">
        <f>'Fy kat'!AC39</f>
        <v>11_1</v>
      </c>
      <c r="C40" s="99" t="str">
        <f>'Fy kat'!AD39</f>
        <v/>
      </c>
      <c r="D40" s="100">
        <f>'Fy kat'!AE39</f>
        <v>1</v>
      </c>
      <c r="E40" s="101" t="str">
        <f>'Fy kat'!AF39</f>
        <v/>
      </c>
      <c r="F40" s="102" t="str">
        <f>'Fy kat'!AG39</f>
        <v/>
      </c>
      <c r="G40" s="103" t="str">
        <f>'Fy kat'!AH39</f>
        <v/>
      </c>
      <c r="H40" s="104" t="str">
        <f>'Fy kat'!AI39</f>
        <v/>
      </c>
      <c r="I40" s="105" t="str">
        <f>'Fy kat'!AJ39</f>
        <v/>
      </c>
      <c r="J40" s="103">
        <f>'Fy kat'!AK39</f>
        <v>1</v>
      </c>
      <c r="K40" s="104" t="str">
        <f>'Fy kat'!AL39</f>
        <v/>
      </c>
      <c r="L40" s="105" t="str">
        <f>'Fy kat'!AM39</f>
        <v/>
      </c>
      <c r="M40" s="103" t="str">
        <f>'Fy kat'!AN39</f>
        <v/>
      </c>
      <c r="N40" s="104" t="str">
        <f>'Fy kat'!AO39</f>
        <v/>
      </c>
      <c r="O40" s="105" t="str">
        <f>'Fy kat'!AP39</f>
        <v/>
      </c>
      <c r="P40" s="103" t="str">
        <f>'Fy kat'!AQ39</f>
        <v/>
      </c>
      <c r="Q40" s="104" t="str">
        <f>'Fy kat'!AR39</f>
        <v/>
      </c>
      <c r="R40" s="105" t="str">
        <f>'Fy kat'!AS39</f>
        <v/>
      </c>
      <c r="S40" s="103" t="str">
        <f>'Fy kat'!AT39</f>
        <v/>
      </c>
      <c r="T40" s="106" t="str">
        <f>'Fy kat'!AU39</f>
        <v/>
      </c>
      <c r="U40" s="107" t="str">
        <f>'Fy kat'!AV39</f>
        <v/>
      </c>
      <c r="V40" s="103" t="str">
        <f>'Fy kat'!AW39</f>
        <v/>
      </c>
      <c r="W40" s="108" t="str">
        <f>'Fy kat'!AX39</f>
        <v/>
      </c>
      <c r="X40" s="99" t="str">
        <f>'Fy kat'!AY39</f>
        <v/>
      </c>
      <c r="Y40" s="103">
        <f>'Fy kat'!AZ39</f>
        <v>1</v>
      </c>
      <c r="Z40" s="108" t="str">
        <f>'Fy kat'!BA39</f>
        <v/>
      </c>
      <c r="AA40" s="99" t="str">
        <f>'Fy kat'!BB39</f>
        <v/>
      </c>
      <c r="AB40" s="103" t="str">
        <f>'Fy kat'!BC39</f>
        <v/>
      </c>
      <c r="AC40" s="108" t="str">
        <f>'Fy kat'!BD39</f>
        <v/>
      </c>
      <c r="AD40" s="117"/>
      <c r="AE40" s="103" t="str">
        <f>'Fy kat'!BE39</f>
        <v/>
      </c>
      <c r="AF40" s="103" t="str">
        <f>'Fy kat'!BF39</f>
        <v/>
      </c>
      <c r="AG40" s="108" t="str">
        <f>'Fy kat'!BG39</f>
        <v/>
      </c>
    </row>
    <row r="41" spans="2:33" x14ac:dyDescent="0.25">
      <c r="B41" s="98" t="str">
        <f>'Fy kat'!AC40</f>
        <v>11_2</v>
      </c>
      <c r="C41" s="99" t="str">
        <f>'Fy kat'!AD40</f>
        <v/>
      </c>
      <c r="D41" s="100">
        <f>'Fy kat'!AE40</f>
        <v>1</v>
      </c>
      <c r="E41" s="101" t="str">
        <f>'Fy kat'!AF40</f>
        <v/>
      </c>
      <c r="F41" s="102" t="str">
        <f>'Fy kat'!AG40</f>
        <v/>
      </c>
      <c r="G41" s="103" t="str">
        <f>'Fy kat'!AH40</f>
        <v/>
      </c>
      <c r="H41" s="104" t="str">
        <f>'Fy kat'!AI40</f>
        <v/>
      </c>
      <c r="I41" s="105" t="str">
        <f>'Fy kat'!AJ40</f>
        <v/>
      </c>
      <c r="J41" s="103">
        <f>'Fy kat'!AK40</f>
        <v>1</v>
      </c>
      <c r="K41" s="104" t="str">
        <f>'Fy kat'!AL40</f>
        <v/>
      </c>
      <c r="L41" s="105" t="str">
        <f>'Fy kat'!AM40</f>
        <v/>
      </c>
      <c r="M41" s="103" t="str">
        <f>'Fy kat'!AN40</f>
        <v/>
      </c>
      <c r="N41" s="104" t="str">
        <f>'Fy kat'!AO40</f>
        <v/>
      </c>
      <c r="O41" s="105" t="str">
        <f>'Fy kat'!AP40</f>
        <v/>
      </c>
      <c r="P41" s="103" t="str">
        <f>'Fy kat'!AQ40</f>
        <v/>
      </c>
      <c r="Q41" s="104" t="str">
        <f>'Fy kat'!AR40</f>
        <v/>
      </c>
      <c r="R41" s="105" t="str">
        <f>'Fy kat'!AS40</f>
        <v/>
      </c>
      <c r="S41" s="103" t="str">
        <f>'Fy kat'!AT40</f>
        <v/>
      </c>
      <c r="T41" s="106" t="str">
        <f>'Fy kat'!AU40</f>
        <v/>
      </c>
      <c r="U41" s="107" t="str">
        <f>'Fy kat'!AV40</f>
        <v/>
      </c>
      <c r="V41" s="103" t="str">
        <f>'Fy kat'!AW40</f>
        <v/>
      </c>
      <c r="W41" s="108" t="str">
        <f>'Fy kat'!AX40</f>
        <v/>
      </c>
      <c r="X41" s="99" t="str">
        <f>'Fy kat'!AY40</f>
        <v/>
      </c>
      <c r="Y41" s="103">
        <f>'Fy kat'!AZ40</f>
        <v>1</v>
      </c>
      <c r="Z41" s="108" t="str">
        <f>'Fy kat'!BA40</f>
        <v/>
      </c>
      <c r="AA41" s="99" t="str">
        <f>'Fy kat'!BB40</f>
        <v/>
      </c>
      <c r="AB41" s="103" t="str">
        <f>'Fy kat'!BC40</f>
        <v/>
      </c>
      <c r="AC41" s="108" t="str">
        <f>'Fy kat'!BD40</f>
        <v/>
      </c>
      <c r="AD41" s="117"/>
      <c r="AE41" s="103" t="str">
        <f>'Fy kat'!BE40</f>
        <v/>
      </c>
      <c r="AF41" s="103" t="str">
        <f>'Fy kat'!BF40</f>
        <v/>
      </c>
      <c r="AG41" s="108" t="str">
        <f>'Fy kat'!BG40</f>
        <v/>
      </c>
    </row>
    <row r="42" spans="2:33" x14ac:dyDescent="0.25">
      <c r="B42" s="98" t="str">
        <f>'Fy kat'!AC41</f>
        <v>12_1</v>
      </c>
      <c r="C42" s="99">
        <f>'Fy kat'!AD41</f>
        <v>1</v>
      </c>
      <c r="D42" s="100" t="str">
        <f>'Fy kat'!AE41</f>
        <v/>
      </c>
      <c r="E42" s="101" t="str">
        <f>'Fy kat'!AF41</f>
        <v/>
      </c>
      <c r="F42" s="102">
        <f>'Fy kat'!AG41</f>
        <v>1</v>
      </c>
      <c r="G42" s="103" t="str">
        <f>'Fy kat'!AH41</f>
        <v/>
      </c>
      <c r="H42" s="104" t="str">
        <f>'Fy kat'!AI41</f>
        <v/>
      </c>
      <c r="I42" s="105" t="str">
        <f>'Fy kat'!AJ41</f>
        <v/>
      </c>
      <c r="J42" s="103" t="str">
        <f>'Fy kat'!AK41</f>
        <v/>
      </c>
      <c r="K42" s="104" t="str">
        <f>'Fy kat'!AL41</f>
        <v/>
      </c>
      <c r="L42" s="105" t="str">
        <f>'Fy kat'!AM41</f>
        <v/>
      </c>
      <c r="M42" s="103" t="str">
        <f>'Fy kat'!AN41</f>
        <v/>
      </c>
      <c r="N42" s="104" t="str">
        <f>'Fy kat'!AO41</f>
        <v/>
      </c>
      <c r="O42" s="105" t="str">
        <f>'Fy kat'!AP41</f>
        <v/>
      </c>
      <c r="P42" s="103" t="str">
        <f>'Fy kat'!AQ41</f>
        <v/>
      </c>
      <c r="Q42" s="104" t="str">
        <f>'Fy kat'!AR41</f>
        <v/>
      </c>
      <c r="R42" s="105" t="str">
        <f>'Fy kat'!AS41</f>
        <v/>
      </c>
      <c r="S42" s="103" t="str">
        <f>'Fy kat'!AT41</f>
        <v/>
      </c>
      <c r="T42" s="106" t="str">
        <f>'Fy kat'!AU41</f>
        <v/>
      </c>
      <c r="U42" s="107" t="str">
        <f>'Fy kat'!AV41</f>
        <v/>
      </c>
      <c r="V42" s="103" t="str">
        <f>'Fy kat'!AW41</f>
        <v/>
      </c>
      <c r="W42" s="108" t="str">
        <f>'Fy kat'!AX41</f>
        <v/>
      </c>
      <c r="X42" s="99">
        <f>'Fy kat'!AY41</f>
        <v>1</v>
      </c>
      <c r="Y42" s="103" t="str">
        <f>'Fy kat'!AZ41</f>
        <v/>
      </c>
      <c r="Z42" s="108" t="str">
        <f>'Fy kat'!BA41</f>
        <v/>
      </c>
      <c r="AA42" s="99" t="str">
        <f>'Fy kat'!BB41</f>
        <v/>
      </c>
      <c r="AB42" s="103" t="str">
        <f>'Fy kat'!BC41</f>
        <v/>
      </c>
      <c r="AC42" s="108" t="str">
        <f>'Fy kat'!BD41</f>
        <v/>
      </c>
      <c r="AD42" s="117"/>
      <c r="AE42" s="103" t="str">
        <f>'Fy kat'!BE41</f>
        <v/>
      </c>
      <c r="AF42" s="103" t="str">
        <f>'Fy kat'!BF41</f>
        <v/>
      </c>
      <c r="AG42" s="108" t="str">
        <f>'Fy kat'!BG41</f>
        <v/>
      </c>
    </row>
    <row r="43" spans="2:33" x14ac:dyDescent="0.25">
      <c r="B43" s="98" t="str">
        <f>'Fy kat'!AC42</f>
        <v>12_2</v>
      </c>
      <c r="C43" s="99" t="str">
        <f>'Fy kat'!AD42</f>
        <v/>
      </c>
      <c r="D43" s="100">
        <f>'Fy kat'!AE42</f>
        <v>1</v>
      </c>
      <c r="E43" s="101" t="str">
        <f>'Fy kat'!AF42</f>
        <v/>
      </c>
      <c r="F43" s="102" t="str">
        <f>'Fy kat'!AG42</f>
        <v/>
      </c>
      <c r="G43" s="103" t="str">
        <f>'Fy kat'!AH42</f>
        <v/>
      </c>
      <c r="H43" s="104" t="str">
        <f>'Fy kat'!AI42</f>
        <v/>
      </c>
      <c r="I43" s="105" t="str">
        <f>'Fy kat'!AJ42</f>
        <v/>
      </c>
      <c r="J43" s="103">
        <f>'Fy kat'!AK42</f>
        <v>1</v>
      </c>
      <c r="K43" s="104" t="str">
        <f>'Fy kat'!AL42</f>
        <v/>
      </c>
      <c r="L43" s="105" t="str">
        <f>'Fy kat'!AM42</f>
        <v/>
      </c>
      <c r="M43" s="103" t="str">
        <f>'Fy kat'!AN42</f>
        <v/>
      </c>
      <c r="N43" s="104" t="str">
        <f>'Fy kat'!AO42</f>
        <v/>
      </c>
      <c r="O43" s="105" t="str">
        <f>'Fy kat'!AP42</f>
        <v/>
      </c>
      <c r="P43" s="103" t="str">
        <f>'Fy kat'!AQ42</f>
        <v/>
      </c>
      <c r="Q43" s="104" t="str">
        <f>'Fy kat'!AR42</f>
        <v/>
      </c>
      <c r="R43" s="105" t="str">
        <f>'Fy kat'!AS42</f>
        <v/>
      </c>
      <c r="S43" s="103" t="str">
        <f>'Fy kat'!AT42</f>
        <v/>
      </c>
      <c r="T43" s="106" t="str">
        <f>'Fy kat'!AU42</f>
        <v/>
      </c>
      <c r="U43" s="107" t="str">
        <f>'Fy kat'!AV42</f>
        <v/>
      </c>
      <c r="V43" s="103" t="str">
        <f>'Fy kat'!AW42</f>
        <v/>
      </c>
      <c r="W43" s="108" t="str">
        <f>'Fy kat'!AX42</f>
        <v/>
      </c>
      <c r="X43" s="99" t="str">
        <f>'Fy kat'!AY42</f>
        <v/>
      </c>
      <c r="Y43" s="103">
        <f>'Fy kat'!AZ42</f>
        <v>1</v>
      </c>
      <c r="Z43" s="108" t="str">
        <f>'Fy kat'!BA42</f>
        <v/>
      </c>
      <c r="AA43" s="99" t="str">
        <f>'Fy kat'!BB42</f>
        <v/>
      </c>
      <c r="AB43" s="103" t="str">
        <f>'Fy kat'!BC42</f>
        <v/>
      </c>
      <c r="AC43" s="108" t="str">
        <f>'Fy kat'!BD42</f>
        <v/>
      </c>
      <c r="AD43" s="117"/>
      <c r="AE43" s="103" t="str">
        <f>'Fy kat'!BE42</f>
        <v/>
      </c>
      <c r="AF43" s="103" t="str">
        <f>'Fy kat'!BF42</f>
        <v/>
      </c>
      <c r="AG43" s="108" t="str">
        <f>'Fy kat'!BG42</f>
        <v/>
      </c>
    </row>
    <row r="44" spans="2:33" x14ac:dyDescent="0.25">
      <c r="B44" s="98" t="str">
        <f>'Fy kat'!AC43</f>
        <v>12_3</v>
      </c>
      <c r="C44" s="99" t="str">
        <f>'Fy kat'!AD43</f>
        <v/>
      </c>
      <c r="D44" s="100">
        <f>'Fy kat'!AE43</f>
        <v>1</v>
      </c>
      <c r="E44" s="101" t="str">
        <f>'Fy kat'!AF43</f>
        <v/>
      </c>
      <c r="F44" s="102" t="str">
        <f>'Fy kat'!AG43</f>
        <v/>
      </c>
      <c r="G44" s="103">
        <f>'Fy kat'!AH43</f>
        <v>1</v>
      </c>
      <c r="H44" s="104" t="str">
        <f>'Fy kat'!AI43</f>
        <v/>
      </c>
      <c r="I44" s="105" t="str">
        <f>'Fy kat'!AJ43</f>
        <v/>
      </c>
      <c r="J44" s="103" t="str">
        <f>'Fy kat'!AK43</f>
        <v/>
      </c>
      <c r="K44" s="104" t="str">
        <f>'Fy kat'!AL43</f>
        <v/>
      </c>
      <c r="L44" s="105" t="str">
        <f>'Fy kat'!AM43</f>
        <v/>
      </c>
      <c r="M44" s="103" t="str">
        <f>'Fy kat'!AN43</f>
        <v/>
      </c>
      <c r="N44" s="104" t="str">
        <f>'Fy kat'!AO43</f>
        <v/>
      </c>
      <c r="O44" s="105" t="str">
        <f>'Fy kat'!AP43</f>
        <v/>
      </c>
      <c r="P44" s="103" t="str">
        <f>'Fy kat'!AQ43</f>
        <v/>
      </c>
      <c r="Q44" s="104" t="str">
        <f>'Fy kat'!AR43</f>
        <v/>
      </c>
      <c r="R44" s="105" t="str">
        <f>'Fy kat'!AS43</f>
        <v/>
      </c>
      <c r="S44" s="103" t="str">
        <f>'Fy kat'!AT43</f>
        <v/>
      </c>
      <c r="T44" s="106" t="str">
        <f>'Fy kat'!AU43</f>
        <v/>
      </c>
      <c r="U44" s="107" t="str">
        <f>'Fy kat'!AV43</f>
        <v/>
      </c>
      <c r="V44" s="103" t="str">
        <f>'Fy kat'!AW43</f>
        <v/>
      </c>
      <c r="W44" s="108" t="str">
        <f>'Fy kat'!AX43</f>
        <v/>
      </c>
      <c r="X44" s="99" t="str">
        <f>'Fy kat'!AY43</f>
        <v/>
      </c>
      <c r="Y44" s="103">
        <f>'Fy kat'!AZ43</f>
        <v>1</v>
      </c>
      <c r="Z44" s="108" t="str">
        <f>'Fy kat'!BA43</f>
        <v/>
      </c>
      <c r="AA44" s="99" t="str">
        <f>'Fy kat'!BB43</f>
        <v/>
      </c>
      <c r="AB44" s="103" t="str">
        <f>'Fy kat'!BC43</f>
        <v/>
      </c>
      <c r="AC44" s="108" t="str">
        <f>'Fy kat'!BD43</f>
        <v/>
      </c>
      <c r="AD44" s="117"/>
      <c r="AE44" s="103" t="str">
        <f>'Fy kat'!BE43</f>
        <v/>
      </c>
      <c r="AF44" s="103" t="str">
        <f>'Fy kat'!BF43</f>
        <v/>
      </c>
      <c r="AG44" s="108" t="str">
        <f>'Fy kat'!BG43</f>
        <v/>
      </c>
    </row>
    <row r="45" spans="2:33" x14ac:dyDescent="0.25">
      <c r="B45" s="98" t="str">
        <f>'Fy kat'!AC44</f>
        <v>13_1</v>
      </c>
      <c r="C45" s="99">
        <f>'Fy kat'!AD44</f>
        <v>1</v>
      </c>
      <c r="D45" s="100" t="str">
        <f>'Fy kat'!AE44</f>
        <v/>
      </c>
      <c r="E45" s="101" t="str">
        <f>'Fy kat'!AF44</f>
        <v/>
      </c>
      <c r="F45" s="102">
        <f>'Fy kat'!AG44</f>
        <v>1</v>
      </c>
      <c r="G45" s="103" t="str">
        <f>'Fy kat'!AH44</f>
        <v/>
      </c>
      <c r="H45" s="104" t="str">
        <f>'Fy kat'!AI44</f>
        <v/>
      </c>
      <c r="I45" s="105" t="str">
        <f>'Fy kat'!AJ44</f>
        <v/>
      </c>
      <c r="J45" s="103" t="str">
        <f>'Fy kat'!AK44</f>
        <v/>
      </c>
      <c r="K45" s="104" t="str">
        <f>'Fy kat'!AL44</f>
        <v/>
      </c>
      <c r="L45" s="105" t="str">
        <f>'Fy kat'!AM44</f>
        <v/>
      </c>
      <c r="M45" s="103" t="str">
        <f>'Fy kat'!AN44</f>
        <v/>
      </c>
      <c r="N45" s="104" t="str">
        <f>'Fy kat'!AO44</f>
        <v/>
      </c>
      <c r="O45" s="105" t="str">
        <f>'Fy kat'!AP44</f>
        <v/>
      </c>
      <c r="P45" s="103" t="str">
        <f>'Fy kat'!AQ44</f>
        <v/>
      </c>
      <c r="Q45" s="104" t="str">
        <f>'Fy kat'!AR44</f>
        <v/>
      </c>
      <c r="R45" s="105" t="str">
        <f>'Fy kat'!AS44</f>
        <v/>
      </c>
      <c r="S45" s="103" t="str">
        <f>'Fy kat'!AT44</f>
        <v/>
      </c>
      <c r="T45" s="106" t="str">
        <f>'Fy kat'!AU44</f>
        <v/>
      </c>
      <c r="U45" s="107" t="str">
        <f>'Fy kat'!AV44</f>
        <v/>
      </c>
      <c r="V45" s="103" t="str">
        <f>'Fy kat'!AW44</f>
        <v/>
      </c>
      <c r="W45" s="108" t="str">
        <f>'Fy kat'!AX44</f>
        <v/>
      </c>
      <c r="X45" s="99">
        <f>'Fy kat'!AY44</f>
        <v>1</v>
      </c>
      <c r="Y45" s="103" t="str">
        <f>'Fy kat'!AZ44</f>
        <v/>
      </c>
      <c r="Z45" s="108" t="str">
        <f>'Fy kat'!BA44</f>
        <v/>
      </c>
      <c r="AA45" s="99" t="str">
        <f>'Fy kat'!BB44</f>
        <v/>
      </c>
      <c r="AB45" s="103" t="str">
        <f>'Fy kat'!BC44</f>
        <v/>
      </c>
      <c r="AC45" s="108" t="str">
        <f>'Fy kat'!BD44</f>
        <v/>
      </c>
      <c r="AD45" s="117"/>
      <c r="AE45" s="103" t="str">
        <f>'Fy kat'!BE44</f>
        <v/>
      </c>
      <c r="AF45" s="103" t="str">
        <f>'Fy kat'!BF44</f>
        <v/>
      </c>
      <c r="AG45" s="108" t="str">
        <f>'Fy kat'!BG44</f>
        <v/>
      </c>
    </row>
    <row r="46" spans="2:33" x14ac:dyDescent="0.25">
      <c r="B46" s="98" t="str">
        <f>'Fy kat'!AC45</f>
        <v>13_2</v>
      </c>
      <c r="C46" s="99" t="str">
        <f>'Fy kat'!AD45</f>
        <v/>
      </c>
      <c r="D46" s="100">
        <f>'Fy kat'!AE45</f>
        <v>1</v>
      </c>
      <c r="E46" s="101" t="str">
        <f>'Fy kat'!AF45</f>
        <v/>
      </c>
      <c r="F46" s="102" t="str">
        <f>'Fy kat'!AG45</f>
        <v/>
      </c>
      <c r="G46" s="103">
        <f>'Fy kat'!AH45</f>
        <v>1</v>
      </c>
      <c r="H46" s="104" t="str">
        <f>'Fy kat'!AI45</f>
        <v/>
      </c>
      <c r="I46" s="105" t="str">
        <f>'Fy kat'!AJ45</f>
        <v/>
      </c>
      <c r="J46" s="103" t="str">
        <f>'Fy kat'!AK45</f>
        <v/>
      </c>
      <c r="K46" s="104" t="str">
        <f>'Fy kat'!AL45</f>
        <v/>
      </c>
      <c r="L46" s="105" t="str">
        <f>'Fy kat'!AM45</f>
        <v/>
      </c>
      <c r="M46" s="103" t="str">
        <f>'Fy kat'!AN45</f>
        <v/>
      </c>
      <c r="N46" s="104" t="str">
        <f>'Fy kat'!AO45</f>
        <v/>
      </c>
      <c r="O46" s="105" t="str">
        <f>'Fy kat'!AP45</f>
        <v/>
      </c>
      <c r="P46" s="103" t="str">
        <f>'Fy kat'!AQ45</f>
        <v/>
      </c>
      <c r="Q46" s="104" t="str">
        <f>'Fy kat'!AR45</f>
        <v/>
      </c>
      <c r="R46" s="105" t="str">
        <f>'Fy kat'!AS45</f>
        <v/>
      </c>
      <c r="S46" s="103" t="str">
        <f>'Fy kat'!AT45</f>
        <v/>
      </c>
      <c r="T46" s="106" t="str">
        <f>'Fy kat'!AU45</f>
        <v/>
      </c>
      <c r="U46" s="107" t="str">
        <f>'Fy kat'!AV45</f>
        <v/>
      </c>
      <c r="V46" s="103" t="str">
        <f>'Fy kat'!AW45</f>
        <v/>
      </c>
      <c r="W46" s="108" t="str">
        <f>'Fy kat'!AX45</f>
        <v/>
      </c>
      <c r="X46" s="99" t="str">
        <f>'Fy kat'!AY45</f>
        <v/>
      </c>
      <c r="Y46" s="103">
        <f>'Fy kat'!AZ45</f>
        <v>1</v>
      </c>
      <c r="Z46" s="108" t="str">
        <f>'Fy kat'!BA45</f>
        <v/>
      </c>
      <c r="AA46" s="99" t="str">
        <f>'Fy kat'!BB45</f>
        <v/>
      </c>
      <c r="AB46" s="103" t="str">
        <f>'Fy kat'!BC45</f>
        <v/>
      </c>
      <c r="AC46" s="108" t="str">
        <f>'Fy kat'!BD45</f>
        <v/>
      </c>
      <c r="AD46" s="117"/>
      <c r="AE46" s="103" t="str">
        <f>'Fy kat'!BE45</f>
        <v/>
      </c>
      <c r="AF46" s="103" t="str">
        <f>'Fy kat'!BF45</f>
        <v/>
      </c>
      <c r="AG46" s="108" t="str">
        <f>'Fy kat'!BG45</f>
        <v/>
      </c>
    </row>
    <row r="47" spans="2:33" x14ac:dyDescent="0.25">
      <c r="B47" s="98" t="str">
        <f>'Fy kat'!AC46</f>
        <v>13_3</v>
      </c>
      <c r="C47" s="99">
        <f>'Fy kat'!AD46</f>
        <v>1</v>
      </c>
      <c r="D47" s="100" t="str">
        <f>'Fy kat'!AE46</f>
        <v/>
      </c>
      <c r="E47" s="101" t="str">
        <f>'Fy kat'!AF46</f>
        <v/>
      </c>
      <c r="F47" s="102" t="str">
        <f>'Fy kat'!AG46</f>
        <v/>
      </c>
      <c r="G47" s="103" t="str">
        <f>'Fy kat'!AH46</f>
        <v/>
      </c>
      <c r="H47" s="104" t="str">
        <f>'Fy kat'!AI46</f>
        <v/>
      </c>
      <c r="I47" s="105" t="str">
        <f>'Fy kat'!AJ46</f>
        <v/>
      </c>
      <c r="J47" s="103" t="str">
        <f>'Fy kat'!AK46</f>
        <v/>
      </c>
      <c r="K47" s="104" t="str">
        <f>'Fy kat'!AL46</f>
        <v/>
      </c>
      <c r="L47" s="105">
        <f>'Fy kat'!AM46</f>
        <v>1</v>
      </c>
      <c r="M47" s="103" t="str">
        <f>'Fy kat'!AN46</f>
        <v/>
      </c>
      <c r="N47" s="104" t="str">
        <f>'Fy kat'!AO46</f>
        <v/>
      </c>
      <c r="O47" s="105" t="str">
        <f>'Fy kat'!AP46</f>
        <v/>
      </c>
      <c r="P47" s="103" t="str">
        <f>'Fy kat'!AQ46</f>
        <v/>
      </c>
      <c r="Q47" s="104" t="str">
        <f>'Fy kat'!AR46</f>
        <v/>
      </c>
      <c r="R47" s="105" t="str">
        <f>'Fy kat'!AS46</f>
        <v/>
      </c>
      <c r="S47" s="103" t="str">
        <f>'Fy kat'!AT46</f>
        <v/>
      </c>
      <c r="T47" s="106" t="str">
        <f>'Fy kat'!AU46</f>
        <v/>
      </c>
      <c r="U47" s="107" t="str">
        <f>'Fy kat'!AV46</f>
        <v/>
      </c>
      <c r="V47" s="103" t="str">
        <f>'Fy kat'!AW46</f>
        <v/>
      </c>
      <c r="W47" s="108" t="str">
        <f>'Fy kat'!AX46</f>
        <v/>
      </c>
      <c r="X47" s="99">
        <f>'Fy kat'!AY46</f>
        <v>1</v>
      </c>
      <c r="Y47" s="103" t="str">
        <f>'Fy kat'!AZ46</f>
        <v/>
      </c>
      <c r="Z47" s="108" t="str">
        <f>'Fy kat'!BA46</f>
        <v/>
      </c>
      <c r="AA47" s="99" t="str">
        <f>'Fy kat'!BB46</f>
        <v/>
      </c>
      <c r="AB47" s="103" t="str">
        <f>'Fy kat'!BC46</f>
        <v/>
      </c>
      <c r="AC47" s="108" t="str">
        <f>'Fy kat'!BD46</f>
        <v/>
      </c>
      <c r="AD47" s="117"/>
      <c r="AE47" s="103">
        <f>'Fy kat'!BE46</f>
        <v>1</v>
      </c>
      <c r="AF47" s="103" t="str">
        <f>'Fy kat'!BF46</f>
        <v/>
      </c>
      <c r="AG47" s="108" t="str">
        <f>'Fy kat'!BG46</f>
        <v/>
      </c>
    </row>
    <row r="48" spans="2:33" x14ac:dyDescent="0.25">
      <c r="B48" s="98" t="str">
        <f>'Fy kat'!AC47</f>
        <v>13_4</v>
      </c>
      <c r="C48" s="99">
        <f>'Fy kat'!AD47</f>
        <v>1</v>
      </c>
      <c r="D48" s="100" t="str">
        <f>'Fy kat'!AE47</f>
        <v/>
      </c>
      <c r="E48" s="101" t="str">
        <f>'Fy kat'!AF47</f>
        <v/>
      </c>
      <c r="F48" s="102" t="str">
        <f>'Fy kat'!AG47</f>
        <v/>
      </c>
      <c r="G48" s="103" t="str">
        <f>'Fy kat'!AH47</f>
        <v/>
      </c>
      <c r="H48" s="104" t="str">
        <f>'Fy kat'!AI47</f>
        <v/>
      </c>
      <c r="I48" s="105" t="str">
        <f>'Fy kat'!AJ47</f>
        <v/>
      </c>
      <c r="J48" s="103" t="str">
        <f>'Fy kat'!AK47</f>
        <v/>
      </c>
      <c r="K48" s="104" t="str">
        <f>'Fy kat'!AL47</f>
        <v/>
      </c>
      <c r="L48" s="105">
        <f>'Fy kat'!AM47</f>
        <v>1</v>
      </c>
      <c r="M48" s="103" t="str">
        <f>'Fy kat'!AN47</f>
        <v/>
      </c>
      <c r="N48" s="104" t="str">
        <f>'Fy kat'!AO47</f>
        <v/>
      </c>
      <c r="O48" s="105" t="str">
        <f>'Fy kat'!AP47</f>
        <v/>
      </c>
      <c r="P48" s="103" t="str">
        <f>'Fy kat'!AQ47</f>
        <v/>
      </c>
      <c r="Q48" s="104" t="str">
        <f>'Fy kat'!AR47</f>
        <v/>
      </c>
      <c r="R48" s="105" t="str">
        <f>'Fy kat'!AS47</f>
        <v/>
      </c>
      <c r="S48" s="103" t="str">
        <f>'Fy kat'!AT47</f>
        <v/>
      </c>
      <c r="T48" s="106" t="str">
        <f>'Fy kat'!AU47</f>
        <v/>
      </c>
      <c r="U48" s="107" t="str">
        <f>'Fy kat'!AV47</f>
        <v/>
      </c>
      <c r="V48" s="103" t="str">
        <f>'Fy kat'!AW47</f>
        <v/>
      </c>
      <c r="W48" s="108" t="str">
        <f>'Fy kat'!AX47</f>
        <v/>
      </c>
      <c r="X48" s="99">
        <f>'Fy kat'!AY47</f>
        <v>1</v>
      </c>
      <c r="Y48" s="103" t="str">
        <f>'Fy kat'!AZ47</f>
        <v/>
      </c>
      <c r="Z48" s="108" t="str">
        <f>'Fy kat'!BA47</f>
        <v/>
      </c>
      <c r="AA48" s="99" t="str">
        <f>'Fy kat'!BB47</f>
        <v/>
      </c>
      <c r="AB48" s="103" t="str">
        <f>'Fy kat'!BC47</f>
        <v/>
      </c>
      <c r="AC48" s="108" t="str">
        <f>'Fy kat'!BD47</f>
        <v/>
      </c>
      <c r="AD48" s="117"/>
      <c r="AE48" s="103">
        <f>'Fy kat'!BE47</f>
        <v>1</v>
      </c>
      <c r="AF48" s="103" t="str">
        <f>'Fy kat'!BF47</f>
        <v/>
      </c>
      <c r="AG48" s="108" t="str">
        <f>'Fy kat'!BG47</f>
        <v/>
      </c>
    </row>
    <row r="49" spans="2:33" x14ac:dyDescent="0.25">
      <c r="B49" s="98" t="str">
        <f>'Fy kat'!AC48</f>
        <v>13_5</v>
      </c>
      <c r="C49" s="99" t="str">
        <f>'Fy kat'!AD48</f>
        <v/>
      </c>
      <c r="D49" s="100">
        <f>'Fy kat'!AE48</f>
        <v>1</v>
      </c>
      <c r="E49" s="101" t="str">
        <f>'Fy kat'!AF48</f>
        <v/>
      </c>
      <c r="F49" s="102" t="str">
        <f>'Fy kat'!AG48</f>
        <v/>
      </c>
      <c r="G49" s="103" t="str">
        <f>'Fy kat'!AH48</f>
        <v/>
      </c>
      <c r="H49" s="104" t="str">
        <f>'Fy kat'!AI48</f>
        <v/>
      </c>
      <c r="I49" s="105" t="str">
        <f>'Fy kat'!AJ48</f>
        <v/>
      </c>
      <c r="J49" s="103" t="str">
        <f>'Fy kat'!AK48</f>
        <v/>
      </c>
      <c r="K49" s="104" t="str">
        <f>'Fy kat'!AL48</f>
        <v/>
      </c>
      <c r="L49" s="105" t="str">
        <f>'Fy kat'!AM48</f>
        <v/>
      </c>
      <c r="M49" s="103">
        <f>'Fy kat'!AN48</f>
        <v>1</v>
      </c>
      <c r="N49" s="104" t="str">
        <f>'Fy kat'!AO48</f>
        <v/>
      </c>
      <c r="O49" s="105" t="str">
        <f>'Fy kat'!AP48</f>
        <v/>
      </c>
      <c r="P49" s="103" t="str">
        <f>'Fy kat'!AQ48</f>
        <v/>
      </c>
      <c r="Q49" s="104" t="str">
        <f>'Fy kat'!AR48</f>
        <v/>
      </c>
      <c r="R49" s="105" t="str">
        <f>'Fy kat'!AS48</f>
        <v/>
      </c>
      <c r="S49" s="103" t="str">
        <f>'Fy kat'!AT48</f>
        <v/>
      </c>
      <c r="T49" s="106" t="str">
        <f>'Fy kat'!AU48</f>
        <v/>
      </c>
      <c r="U49" s="107" t="str">
        <f>'Fy kat'!AV48</f>
        <v/>
      </c>
      <c r="V49" s="103" t="str">
        <f>'Fy kat'!AW48</f>
        <v/>
      </c>
      <c r="W49" s="108" t="str">
        <f>'Fy kat'!AX48</f>
        <v/>
      </c>
      <c r="X49" s="99" t="str">
        <f>'Fy kat'!AY48</f>
        <v/>
      </c>
      <c r="Y49" s="103">
        <f>'Fy kat'!AZ48</f>
        <v>1</v>
      </c>
      <c r="Z49" s="108" t="str">
        <f>'Fy kat'!BA48</f>
        <v/>
      </c>
      <c r="AA49" s="99" t="str">
        <f>'Fy kat'!BB48</f>
        <v/>
      </c>
      <c r="AB49" s="103" t="str">
        <f>'Fy kat'!BC48</f>
        <v/>
      </c>
      <c r="AC49" s="108" t="str">
        <f>'Fy kat'!BD48</f>
        <v/>
      </c>
      <c r="AD49" s="117"/>
      <c r="AE49" s="103" t="str">
        <f>'Fy kat'!BE48</f>
        <v/>
      </c>
      <c r="AF49" s="103">
        <f>'Fy kat'!BF48</f>
        <v>1</v>
      </c>
      <c r="AG49" s="108" t="str">
        <f>'Fy kat'!BG48</f>
        <v/>
      </c>
    </row>
    <row r="50" spans="2:33" x14ac:dyDescent="0.25">
      <c r="B50" s="98" t="str">
        <f>'Fy kat'!AC49</f>
        <v>13_6</v>
      </c>
      <c r="C50" s="99" t="str">
        <f>'Fy kat'!AD49</f>
        <v/>
      </c>
      <c r="D50" s="100" t="str">
        <f>'Fy kat'!AE49</f>
        <v/>
      </c>
      <c r="E50" s="101">
        <f>'Fy kat'!AF49</f>
        <v>1</v>
      </c>
      <c r="F50" s="102" t="str">
        <f>'Fy kat'!AG49</f>
        <v/>
      </c>
      <c r="G50" s="103" t="str">
        <f>'Fy kat'!AH49</f>
        <v/>
      </c>
      <c r="H50" s="104" t="str">
        <f>'Fy kat'!AI49</f>
        <v/>
      </c>
      <c r="I50" s="105" t="str">
        <f>'Fy kat'!AJ49</f>
        <v/>
      </c>
      <c r="J50" s="103" t="str">
        <f>'Fy kat'!AK49</f>
        <v/>
      </c>
      <c r="K50" s="104" t="str">
        <f>'Fy kat'!AL49</f>
        <v/>
      </c>
      <c r="L50" s="105" t="str">
        <f>'Fy kat'!AM49</f>
        <v/>
      </c>
      <c r="M50" s="103" t="str">
        <f>'Fy kat'!AN49</f>
        <v/>
      </c>
      <c r="N50" s="104">
        <f>'Fy kat'!AO49</f>
        <v>1</v>
      </c>
      <c r="O50" s="105" t="str">
        <f>'Fy kat'!AP49</f>
        <v/>
      </c>
      <c r="P50" s="103" t="str">
        <f>'Fy kat'!AQ49</f>
        <v/>
      </c>
      <c r="Q50" s="104" t="str">
        <f>'Fy kat'!AR49</f>
        <v/>
      </c>
      <c r="R50" s="105" t="str">
        <f>'Fy kat'!AS49</f>
        <v/>
      </c>
      <c r="S50" s="103" t="str">
        <f>'Fy kat'!AT49</f>
        <v/>
      </c>
      <c r="T50" s="106" t="str">
        <f>'Fy kat'!AU49</f>
        <v/>
      </c>
      <c r="U50" s="107" t="str">
        <f>'Fy kat'!AV49</f>
        <v/>
      </c>
      <c r="V50" s="103" t="str">
        <f>'Fy kat'!AW49</f>
        <v/>
      </c>
      <c r="W50" s="108" t="str">
        <f>'Fy kat'!AX49</f>
        <v/>
      </c>
      <c r="X50" s="99" t="str">
        <f>'Fy kat'!AY49</f>
        <v/>
      </c>
      <c r="Y50" s="103" t="str">
        <f>'Fy kat'!AZ49</f>
        <v/>
      </c>
      <c r="Z50" s="108">
        <f>'Fy kat'!BA49</f>
        <v>1</v>
      </c>
      <c r="AA50" s="99" t="str">
        <f>'Fy kat'!BB49</f>
        <v/>
      </c>
      <c r="AB50" s="103" t="str">
        <f>'Fy kat'!BC49</f>
        <v/>
      </c>
      <c r="AC50" s="108" t="str">
        <f>'Fy kat'!BD49</f>
        <v/>
      </c>
      <c r="AD50" s="117"/>
      <c r="AE50" s="103" t="str">
        <f>'Fy kat'!BE49</f>
        <v/>
      </c>
      <c r="AF50" s="103" t="str">
        <f>'Fy kat'!BF49</f>
        <v/>
      </c>
      <c r="AG50" s="108" t="str">
        <f>'Fy kat'!BG49</f>
        <v/>
      </c>
    </row>
    <row r="51" spans="2:33" x14ac:dyDescent="0.25">
      <c r="B51" s="98" t="str">
        <f>'Fy kat'!AC50</f>
        <v>13_7</v>
      </c>
      <c r="C51" s="99" t="str">
        <f>'Fy kat'!AD50</f>
        <v/>
      </c>
      <c r="D51" s="100">
        <f>'Fy kat'!AE50</f>
        <v>1</v>
      </c>
      <c r="E51" s="101" t="str">
        <f>'Fy kat'!AF50</f>
        <v/>
      </c>
      <c r="F51" s="102" t="str">
        <f>'Fy kat'!AG50</f>
        <v/>
      </c>
      <c r="G51" s="103" t="str">
        <f>'Fy kat'!AH50</f>
        <v/>
      </c>
      <c r="H51" s="104" t="str">
        <f>'Fy kat'!AI50</f>
        <v/>
      </c>
      <c r="I51" s="105" t="str">
        <f>'Fy kat'!AJ50</f>
        <v/>
      </c>
      <c r="J51" s="103" t="str">
        <f>'Fy kat'!AK50</f>
        <v/>
      </c>
      <c r="K51" s="104" t="str">
        <f>'Fy kat'!AL50</f>
        <v/>
      </c>
      <c r="L51" s="105" t="str">
        <f>'Fy kat'!AM50</f>
        <v/>
      </c>
      <c r="M51" s="103" t="str">
        <f>'Fy kat'!AN50</f>
        <v/>
      </c>
      <c r="N51" s="104" t="str">
        <f>'Fy kat'!AO50</f>
        <v/>
      </c>
      <c r="O51" s="105" t="str">
        <f>'Fy kat'!AP50</f>
        <v/>
      </c>
      <c r="P51" s="103" t="str">
        <f>'Fy kat'!AQ50</f>
        <v/>
      </c>
      <c r="Q51" s="104" t="str">
        <f>'Fy kat'!AR50</f>
        <v/>
      </c>
      <c r="R51" s="105" t="str">
        <f>'Fy kat'!AS50</f>
        <v/>
      </c>
      <c r="S51" s="103">
        <f>'Fy kat'!AT50</f>
        <v>1</v>
      </c>
      <c r="T51" s="106" t="str">
        <f>'Fy kat'!AU50</f>
        <v/>
      </c>
      <c r="U51" s="107" t="str">
        <f>'Fy kat'!AV50</f>
        <v/>
      </c>
      <c r="V51" s="103" t="str">
        <f>'Fy kat'!AW50</f>
        <v/>
      </c>
      <c r="W51" s="108" t="str">
        <f>'Fy kat'!AX50</f>
        <v/>
      </c>
      <c r="X51" s="99" t="str">
        <f>'Fy kat'!AY50</f>
        <v/>
      </c>
      <c r="Y51" s="103">
        <f>'Fy kat'!AZ50</f>
        <v>1</v>
      </c>
      <c r="Z51" s="108" t="str">
        <f>'Fy kat'!BA50</f>
        <v/>
      </c>
      <c r="AA51" s="99" t="str">
        <f>'Fy kat'!BB50</f>
        <v/>
      </c>
      <c r="AB51" s="103" t="str">
        <f>'Fy kat'!BC50</f>
        <v/>
      </c>
      <c r="AC51" s="108" t="str">
        <f>'Fy kat'!BD50</f>
        <v/>
      </c>
      <c r="AD51" s="117"/>
      <c r="AE51" s="103" t="str">
        <f>'Fy kat'!BE50</f>
        <v/>
      </c>
      <c r="AF51" s="103" t="str">
        <f>'Fy kat'!BF50</f>
        <v/>
      </c>
      <c r="AG51" s="108" t="str">
        <f>'Fy kat'!BG50</f>
        <v/>
      </c>
    </row>
    <row r="52" spans="2:33" x14ac:dyDescent="0.25">
      <c r="B52" s="98" t="str">
        <f>'Fy kat'!AC51</f>
        <v>13_8</v>
      </c>
      <c r="C52" s="99" t="str">
        <f>'Fy kat'!AD51</f>
        <v/>
      </c>
      <c r="D52" s="100" t="str">
        <f>'Fy kat'!AE51</f>
        <v/>
      </c>
      <c r="E52" s="101">
        <f>'Fy kat'!AF51</f>
        <v>1</v>
      </c>
      <c r="F52" s="102" t="str">
        <f>'Fy kat'!AG51</f>
        <v/>
      </c>
      <c r="G52" s="103" t="str">
        <f>'Fy kat'!AH51</f>
        <v/>
      </c>
      <c r="H52" s="104" t="str">
        <f>'Fy kat'!AI51</f>
        <v/>
      </c>
      <c r="I52" s="105" t="str">
        <f>'Fy kat'!AJ51</f>
        <v/>
      </c>
      <c r="J52" s="103" t="str">
        <f>'Fy kat'!AK51</f>
        <v/>
      </c>
      <c r="K52" s="104" t="str">
        <f>'Fy kat'!AL51</f>
        <v/>
      </c>
      <c r="L52" s="105" t="str">
        <f>'Fy kat'!AM51</f>
        <v/>
      </c>
      <c r="M52" s="103" t="str">
        <f>'Fy kat'!AN51</f>
        <v/>
      </c>
      <c r="N52" s="104" t="str">
        <f>'Fy kat'!AO51</f>
        <v/>
      </c>
      <c r="O52" s="105" t="str">
        <f>'Fy kat'!AP51</f>
        <v/>
      </c>
      <c r="P52" s="103" t="str">
        <f>'Fy kat'!AQ51</f>
        <v/>
      </c>
      <c r="Q52" s="104" t="str">
        <f>'Fy kat'!AR51</f>
        <v/>
      </c>
      <c r="R52" s="105" t="str">
        <f>'Fy kat'!AS51</f>
        <v/>
      </c>
      <c r="S52" s="103" t="str">
        <f>'Fy kat'!AT51</f>
        <v/>
      </c>
      <c r="T52" s="106">
        <f>'Fy kat'!AU51</f>
        <v>1</v>
      </c>
      <c r="U52" s="107" t="str">
        <f>'Fy kat'!AV51</f>
        <v/>
      </c>
      <c r="V52" s="103" t="str">
        <f>'Fy kat'!AW51</f>
        <v/>
      </c>
      <c r="W52" s="108" t="str">
        <f>'Fy kat'!AX51</f>
        <v/>
      </c>
      <c r="X52" s="99" t="str">
        <f>'Fy kat'!AY51</f>
        <v/>
      </c>
      <c r="Y52" s="103" t="str">
        <f>'Fy kat'!AZ51</f>
        <v/>
      </c>
      <c r="Z52" s="108">
        <f>'Fy kat'!BA51</f>
        <v>1</v>
      </c>
      <c r="AA52" s="99" t="str">
        <f>'Fy kat'!BB51</f>
        <v/>
      </c>
      <c r="AB52" s="103" t="str">
        <f>'Fy kat'!BC51</f>
        <v/>
      </c>
      <c r="AC52" s="108" t="str">
        <f>'Fy kat'!BD51</f>
        <v/>
      </c>
      <c r="AD52" s="117"/>
      <c r="AE52" s="103" t="str">
        <f>'Fy kat'!BE51</f>
        <v/>
      </c>
      <c r="AF52" s="103" t="str">
        <f>'Fy kat'!BF51</f>
        <v/>
      </c>
      <c r="AG52" s="108" t="str">
        <f>'Fy kat'!BG51</f>
        <v/>
      </c>
    </row>
    <row r="53" spans="2:33" x14ac:dyDescent="0.25">
      <c r="B53" s="98" t="str">
        <f>'Fy kat'!AC52</f>
        <v>14a_1</v>
      </c>
      <c r="C53" s="99">
        <f>'Fy kat'!AD52</f>
        <v>1</v>
      </c>
      <c r="D53" s="100" t="str">
        <f>'Fy kat'!AE52</f>
        <v/>
      </c>
      <c r="E53" s="101" t="str">
        <f>'Fy kat'!AF52</f>
        <v/>
      </c>
      <c r="F53" s="102">
        <f>'Fy kat'!AG52</f>
        <v>1</v>
      </c>
      <c r="G53" s="103" t="str">
        <f>'Fy kat'!AH52</f>
        <v/>
      </c>
      <c r="H53" s="104" t="str">
        <f>'Fy kat'!AI52</f>
        <v/>
      </c>
      <c r="I53" s="105" t="str">
        <f>'Fy kat'!AJ52</f>
        <v/>
      </c>
      <c r="J53" s="103" t="str">
        <f>'Fy kat'!AK52</f>
        <v/>
      </c>
      <c r="K53" s="104" t="str">
        <f>'Fy kat'!AL52</f>
        <v/>
      </c>
      <c r="L53" s="105" t="str">
        <f>'Fy kat'!AM52</f>
        <v/>
      </c>
      <c r="M53" s="103" t="str">
        <f>'Fy kat'!AN52</f>
        <v/>
      </c>
      <c r="N53" s="104" t="str">
        <f>'Fy kat'!AO52</f>
        <v/>
      </c>
      <c r="O53" s="105" t="str">
        <f>'Fy kat'!AP52</f>
        <v/>
      </c>
      <c r="P53" s="103" t="str">
        <f>'Fy kat'!AQ52</f>
        <v/>
      </c>
      <c r="Q53" s="104" t="str">
        <f>'Fy kat'!AR52</f>
        <v/>
      </c>
      <c r="R53" s="105" t="str">
        <f>'Fy kat'!AS52</f>
        <v/>
      </c>
      <c r="S53" s="103" t="str">
        <f>'Fy kat'!AT52</f>
        <v/>
      </c>
      <c r="T53" s="106" t="str">
        <f>'Fy kat'!AU52</f>
        <v/>
      </c>
      <c r="U53" s="107" t="str">
        <f>'Fy kat'!AV52</f>
        <v/>
      </c>
      <c r="V53" s="103" t="str">
        <f>'Fy kat'!AW52</f>
        <v/>
      </c>
      <c r="W53" s="108" t="str">
        <f>'Fy kat'!AX52</f>
        <v/>
      </c>
      <c r="X53" s="99">
        <f>'Fy kat'!AY52</f>
        <v>1</v>
      </c>
      <c r="Y53" s="103" t="str">
        <f>'Fy kat'!AZ52</f>
        <v/>
      </c>
      <c r="Z53" s="108" t="str">
        <f>'Fy kat'!BA52</f>
        <v/>
      </c>
      <c r="AA53" s="99" t="str">
        <f>'Fy kat'!BB52</f>
        <v/>
      </c>
      <c r="AB53" s="103" t="str">
        <f>'Fy kat'!BC52</f>
        <v/>
      </c>
      <c r="AC53" s="108" t="str">
        <f>'Fy kat'!BD52</f>
        <v/>
      </c>
      <c r="AD53" s="117"/>
      <c r="AE53" s="103" t="str">
        <f>'Fy kat'!BE52</f>
        <v/>
      </c>
      <c r="AF53" s="103" t="str">
        <f>'Fy kat'!BF52</f>
        <v/>
      </c>
      <c r="AG53" s="108" t="str">
        <f>'Fy kat'!BG52</f>
        <v/>
      </c>
    </row>
    <row r="54" spans="2:33" x14ac:dyDescent="0.25">
      <c r="B54" s="98" t="str">
        <f>'Fy kat'!AC53</f>
        <v>14b_1</v>
      </c>
      <c r="C54" s="99" t="str">
        <f>'Fy kat'!AD53</f>
        <v/>
      </c>
      <c r="D54" s="100">
        <f>'Fy kat'!AE53</f>
        <v>1</v>
      </c>
      <c r="E54" s="101" t="str">
        <f>'Fy kat'!AF53</f>
        <v/>
      </c>
      <c r="F54" s="102" t="str">
        <f>'Fy kat'!AG53</f>
        <v/>
      </c>
      <c r="G54" s="103" t="str">
        <f>'Fy kat'!AH53</f>
        <v/>
      </c>
      <c r="H54" s="104" t="str">
        <f>'Fy kat'!AI53</f>
        <v/>
      </c>
      <c r="I54" s="105" t="str">
        <f>'Fy kat'!AJ53</f>
        <v/>
      </c>
      <c r="J54" s="103">
        <f>'Fy kat'!AK53</f>
        <v>1</v>
      </c>
      <c r="K54" s="104" t="str">
        <f>'Fy kat'!AL53</f>
        <v/>
      </c>
      <c r="L54" s="105" t="str">
        <f>'Fy kat'!AM53</f>
        <v/>
      </c>
      <c r="M54" s="103" t="str">
        <f>'Fy kat'!AN53</f>
        <v/>
      </c>
      <c r="N54" s="104" t="str">
        <f>'Fy kat'!AO53</f>
        <v/>
      </c>
      <c r="O54" s="105" t="str">
        <f>'Fy kat'!AP53</f>
        <v/>
      </c>
      <c r="P54" s="103" t="str">
        <f>'Fy kat'!AQ53</f>
        <v/>
      </c>
      <c r="Q54" s="104" t="str">
        <f>'Fy kat'!AR53</f>
        <v/>
      </c>
      <c r="R54" s="105" t="str">
        <f>'Fy kat'!AS53</f>
        <v/>
      </c>
      <c r="S54" s="103" t="str">
        <f>'Fy kat'!AT53</f>
        <v/>
      </c>
      <c r="T54" s="106" t="str">
        <f>'Fy kat'!AU53</f>
        <v/>
      </c>
      <c r="U54" s="107" t="str">
        <f>'Fy kat'!AV53</f>
        <v/>
      </c>
      <c r="V54" s="103" t="str">
        <f>'Fy kat'!AW53</f>
        <v/>
      </c>
      <c r="W54" s="108" t="str">
        <f>'Fy kat'!AX53</f>
        <v/>
      </c>
      <c r="X54" s="99" t="str">
        <f>'Fy kat'!AY53</f>
        <v/>
      </c>
      <c r="Y54" s="103">
        <f>'Fy kat'!AZ53</f>
        <v>1</v>
      </c>
      <c r="Z54" s="108" t="str">
        <f>'Fy kat'!BA53</f>
        <v/>
      </c>
      <c r="AA54" s="99" t="str">
        <f>'Fy kat'!BB53</f>
        <v/>
      </c>
      <c r="AB54" s="103" t="str">
        <f>'Fy kat'!BC53</f>
        <v/>
      </c>
      <c r="AC54" s="108" t="str">
        <f>'Fy kat'!BD53</f>
        <v/>
      </c>
      <c r="AD54" s="117"/>
      <c r="AE54" s="103" t="str">
        <f>'Fy kat'!BE53</f>
        <v/>
      </c>
      <c r="AF54" s="103" t="str">
        <f>'Fy kat'!BF53</f>
        <v/>
      </c>
      <c r="AG54" s="108" t="str">
        <f>'Fy kat'!BG53</f>
        <v/>
      </c>
    </row>
    <row r="55" spans="2:33" x14ac:dyDescent="0.25">
      <c r="B55" s="98" t="str">
        <f>'Fy kat'!AC54</f>
        <v>14b_2</v>
      </c>
      <c r="C55" s="99" t="str">
        <f>'Fy kat'!AD54</f>
        <v/>
      </c>
      <c r="D55" s="100">
        <f>'Fy kat'!AE54</f>
        <v>1</v>
      </c>
      <c r="E55" s="101" t="str">
        <f>'Fy kat'!AF54</f>
        <v/>
      </c>
      <c r="F55" s="102" t="str">
        <f>'Fy kat'!AG54</f>
        <v/>
      </c>
      <c r="G55" s="103" t="str">
        <f>'Fy kat'!AH54</f>
        <v/>
      </c>
      <c r="H55" s="104" t="str">
        <f>'Fy kat'!AI54</f>
        <v/>
      </c>
      <c r="I55" s="105" t="str">
        <f>'Fy kat'!AJ54</f>
        <v/>
      </c>
      <c r="J55" s="103">
        <f>'Fy kat'!AK54</f>
        <v>1</v>
      </c>
      <c r="K55" s="104" t="str">
        <f>'Fy kat'!AL54</f>
        <v/>
      </c>
      <c r="L55" s="105" t="str">
        <f>'Fy kat'!AM54</f>
        <v/>
      </c>
      <c r="M55" s="103" t="str">
        <f>'Fy kat'!AN54</f>
        <v/>
      </c>
      <c r="N55" s="104" t="str">
        <f>'Fy kat'!AO54</f>
        <v/>
      </c>
      <c r="O55" s="105" t="str">
        <f>'Fy kat'!AP54</f>
        <v/>
      </c>
      <c r="P55" s="103" t="str">
        <f>'Fy kat'!AQ54</f>
        <v/>
      </c>
      <c r="Q55" s="104" t="str">
        <f>'Fy kat'!AR54</f>
        <v/>
      </c>
      <c r="R55" s="105" t="str">
        <f>'Fy kat'!AS54</f>
        <v/>
      </c>
      <c r="S55" s="103" t="str">
        <f>'Fy kat'!AT54</f>
        <v/>
      </c>
      <c r="T55" s="106" t="str">
        <f>'Fy kat'!AU54</f>
        <v/>
      </c>
      <c r="U55" s="107" t="str">
        <f>'Fy kat'!AV54</f>
        <v/>
      </c>
      <c r="V55" s="103" t="str">
        <f>'Fy kat'!AW54</f>
        <v/>
      </c>
      <c r="W55" s="108" t="str">
        <f>'Fy kat'!AX54</f>
        <v/>
      </c>
      <c r="X55" s="99" t="str">
        <f>'Fy kat'!AY54</f>
        <v/>
      </c>
      <c r="Y55" s="103">
        <f>'Fy kat'!AZ54</f>
        <v>1</v>
      </c>
      <c r="Z55" s="108" t="str">
        <f>'Fy kat'!BA54</f>
        <v/>
      </c>
      <c r="AA55" s="99" t="str">
        <f>'Fy kat'!BB54</f>
        <v/>
      </c>
      <c r="AB55" s="103" t="str">
        <f>'Fy kat'!BC54</f>
        <v/>
      </c>
      <c r="AC55" s="108" t="str">
        <f>'Fy kat'!BD54</f>
        <v/>
      </c>
      <c r="AD55" s="117"/>
      <c r="AE55" s="103" t="str">
        <f>'Fy kat'!BE54</f>
        <v/>
      </c>
      <c r="AF55" s="103" t="str">
        <f>'Fy kat'!BF54</f>
        <v/>
      </c>
      <c r="AG55" s="108" t="str">
        <f>'Fy kat'!BG54</f>
        <v/>
      </c>
    </row>
    <row r="56" spans="2:33" x14ac:dyDescent="0.25">
      <c r="B56" s="98" t="str">
        <f>'Fy kat'!AC55</f>
        <v>14c_1</v>
      </c>
      <c r="C56" s="99" t="str">
        <f>'Fy kat'!AD55</f>
        <v/>
      </c>
      <c r="D56" s="100" t="str">
        <f>'Fy kat'!AE55</f>
        <v/>
      </c>
      <c r="E56" s="101">
        <f>'Fy kat'!AF55</f>
        <v>1</v>
      </c>
      <c r="F56" s="102" t="str">
        <f>'Fy kat'!AG55</f>
        <v/>
      </c>
      <c r="G56" s="103" t="str">
        <f>'Fy kat'!AH55</f>
        <v/>
      </c>
      <c r="H56" s="104">
        <f>'Fy kat'!AI55</f>
        <v>1</v>
      </c>
      <c r="I56" s="105" t="str">
        <f>'Fy kat'!AJ55</f>
        <v/>
      </c>
      <c r="J56" s="103" t="str">
        <f>'Fy kat'!AK55</f>
        <v/>
      </c>
      <c r="K56" s="104" t="str">
        <f>'Fy kat'!AL55</f>
        <v/>
      </c>
      <c r="L56" s="105" t="str">
        <f>'Fy kat'!AM55</f>
        <v/>
      </c>
      <c r="M56" s="103" t="str">
        <f>'Fy kat'!AN55</f>
        <v/>
      </c>
      <c r="N56" s="104" t="str">
        <f>'Fy kat'!AO55</f>
        <v/>
      </c>
      <c r="O56" s="105" t="str">
        <f>'Fy kat'!AP55</f>
        <v/>
      </c>
      <c r="P56" s="103" t="str">
        <f>'Fy kat'!AQ55</f>
        <v/>
      </c>
      <c r="Q56" s="104" t="str">
        <f>'Fy kat'!AR55</f>
        <v/>
      </c>
      <c r="R56" s="105" t="str">
        <f>'Fy kat'!AS55</f>
        <v/>
      </c>
      <c r="S56" s="103" t="str">
        <f>'Fy kat'!AT55</f>
        <v/>
      </c>
      <c r="T56" s="106" t="str">
        <f>'Fy kat'!AU55</f>
        <v/>
      </c>
      <c r="U56" s="107" t="str">
        <f>'Fy kat'!AV55</f>
        <v/>
      </c>
      <c r="V56" s="103" t="str">
        <f>'Fy kat'!AW55</f>
        <v/>
      </c>
      <c r="W56" s="108" t="str">
        <f>'Fy kat'!AX55</f>
        <v/>
      </c>
      <c r="X56" s="99" t="str">
        <f>'Fy kat'!AY55</f>
        <v/>
      </c>
      <c r="Y56" s="103" t="str">
        <f>'Fy kat'!AZ55</f>
        <v/>
      </c>
      <c r="Z56" s="108">
        <f>'Fy kat'!BA55</f>
        <v>1</v>
      </c>
      <c r="AA56" s="99" t="str">
        <f>'Fy kat'!BB55</f>
        <v/>
      </c>
      <c r="AB56" s="103" t="str">
        <f>'Fy kat'!BC55</f>
        <v/>
      </c>
      <c r="AC56" s="108" t="str">
        <f>'Fy kat'!BD55</f>
        <v/>
      </c>
      <c r="AD56" s="117"/>
      <c r="AE56" s="103" t="str">
        <f>'Fy kat'!BE55</f>
        <v/>
      </c>
      <c r="AF56" s="103" t="str">
        <f>'Fy kat'!BF55</f>
        <v/>
      </c>
      <c r="AG56" s="108" t="str">
        <f>'Fy kat'!BG55</f>
        <v/>
      </c>
    </row>
    <row r="57" spans="2:33" x14ac:dyDescent="0.25">
      <c r="B57" s="98" t="str">
        <f>'Fy kat'!AC56</f>
        <v>15_1</v>
      </c>
      <c r="C57" s="99" t="str">
        <f>'Fy kat'!AD56</f>
        <v/>
      </c>
      <c r="D57" s="100">
        <f>'Fy kat'!AE56</f>
        <v>1</v>
      </c>
      <c r="E57" s="101" t="str">
        <f>'Fy kat'!AF56</f>
        <v/>
      </c>
      <c r="F57" s="102" t="str">
        <f>'Fy kat'!AG56</f>
        <v/>
      </c>
      <c r="G57" s="103" t="str">
        <f>'Fy kat'!AH56</f>
        <v/>
      </c>
      <c r="H57" s="104" t="str">
        <f>'Fy kat'!AI56</f>
        <v/>
      </c>
      <c r="I57" s="105" t="str">
        <f>'Fy kat'!AJ56</f>
        <v/>
      </c>
      <c r="J57" s="103">
        <f>'Fy kat'!AK56</f>
        <v>1</v>
      </c>
      <c r="K57" s="104" t="str">
        <f>'Fy kat'!AL56</f>
        <v/>
      </c>
      <c r="L57" s="105" t="str">
        <f>'Fy kat'!AM56</f>
        <v/>
      </c>
      <c r="M57" s="103" t="str">
        <f>'Fy kat'!AN56</f>
        <v/>
      </c>
      <c r="N57" s="104" t="str">
        <f>'Fy kat'!AO56</f>
        <v/>
      </c>
      <c r="O57" s="105" t="str">
        <f>'Fy kat'!AP56</f>
        <v/>
      </c>
      <c r="P57" s="103" t="str">
        <f>'Fy kat'!AQ56</f>
        <v/>
      </c>
      <c r="Q57" s="104" t="str">
        <f>'Fy kat'!AR56</f>
        <v/>
      </c>
      <c r="R57" s="105" t="str">
        <f>'Fy kat'!AS56</f>
        <v/>
      </c>
      <c r="S57" s="103" t="str">
        <f>'Fy kat'!AT56</f>
        <v/>
      </c>
      <c r="T57" s="106" t="str">
        <f>'Fy kat'!AU56</f>
        <v/>
      </c>
      <c r="U57" s="107" t="str">
        <f>'Fy kat'!AV56</f>
        <v/>
      </c>
      <c r="V57" s="103" t="str">
        <f>'Fy kat'!AW56</f>
        <v/>
      </c>
      <c r="W57" s="108" t="str">
        <f>'Fy kat'!AX56</f>
        <v/>
      </c>
      <c r="X57" s="99" t="str">
        <f>'Fy kat'!AY56</f>
        <v/>
      </c>
      <c r="Y57" s="103">
        <f>'Fy kat'!AZ56</f>
        <v>1</v>
      </c>
      <c r="Z57" s="108" t="str">
        <f>'Fy kat'!BA56</f>
        <v/>
      </c>
      <c r="AA57" s="99" t="str">
        <f>'Fy kat'!BB56</f>
        <v/>
      </c>
      <c r="AB57" s="103" t="str">
        <f>'Fy kat'!BC56</f>
        <v/>
      </c>
      <c r="AC57" s="108" t="str">
        <f>'Fy kat'!BD56</f>
        <v/>
      </c>
      <c r="AD57" s="117"/>
      <c r="AE57" s="103" t="str">
        <f>'Fy kat'!BE56</f>
        <v/>
      </c>
      <c r="AF57" s="103" t="str">
        <f>'Fy kat'!BF56</f>
        <v/>
      </c>
      <c r="AG57" s="108" t="str">
        <f>'Fy kat'!BG56</f>
        <v/>
      </c>
    </row>
    <row r="58" spans="2:33" x14ac:dyDescent="0.25">
      <c r="B58" s="98" t="str">
        <f>'Fy kat'!AC57</f>
        <v>15_2</v>
      </c>
      <c r="C58" s="99" t="str">
        <f>'Fy kat'!AD57</f>
        <v/>
      </c>
      <c r="D58" s="100" t="str">
        <f>'Fy kat'!AE57</f>
        <v/>
      </c>
      <c r="E58" s="101">
        <f>'Fy kat'!AF57</f>
        <v>1</v>
      </c>
      <c r="F58" s="102" t="str">
        <f>'Fy kat'!AG57</f>
        <v/>
      </c>
      <c r="G58" s="103" t="str">
        <f>'Fy kat'!AH57</f>
        <v/>
      </c>
      <c r="H58" s="104" t="str">
        <f>'Fy kat'!AI57</f>
        <v/>
      </c>
      <c r="I58" s="105" t="str">
        <f>'Fy kat'!AJ57</f>
        <v/>
      </c>
      <c r="J58" s="103" t="str">
        <f>'Fy kat'!AK57</f>
        <v/>
      </c>
      <c r="K58" s="104">
        <f>'Fy kat'!AL57</f>
        <v>1</v>
      </c>
      <c r="L58" s="105" t="str">
        <f>'Fy kat'!AM57</f>
        <v/>
      </c>
      <c r="M58" s="103" t="str">
        <f>'Fy kat'!AN57</f>
        <v/>
      </c>
      <c r="N58" s="104" t="str">
        <f>'Fy kat'!AO57</f>
        <v/>
      </c>
      <c r="O58" s="105" t="str">
        <f>'Fy kat'!AP57</f>
        <v/>
      </c>
      <c r="P58" s="103" t="str">
        <f>'Fy kat'!AQ57</f>
        <v/>
      </c>
      <c r="Q58" s="104" t="str">
        <f>'Fy kat'!AR57</f>
        <v/>
      </c>
      <c r="R58" s="105" t="str">
        <f>'Fy kat'!AS57</f>
        <v/>
      </c>
      <c r="S58" s="103" t="str">
        <f>'Fy kat'!AT57</f>
        <v/>
      </c>
      <c r="T58" s="106" t="str">
        <f>'Fy kat'!AU57</f>
        <v/>
      </c>
      <c r="U58" s="107" t="str">
        <f>'Fy kat'!AV57</f>
        <v/>
      </c>
      <c r="V58" s="103" t="str">
        <f>'Fy kat'!AW57</f>
        <v/>
      </c>
      <c r="W58" s="108" t="str">
        <f>'Fy kat'!AX57</f>
        <v/>
      </c>
      <c r="X58" s="99" t="str">
        <f>'Fy kat'!AY57</f>
        <v/>
      </c>
      <c r="Y58" s="103" t="str">
        <f>'Fy kat'!AZ57</f>
        <v/>
      </c>
      <c r="Z58" s="108">
        <f>'Fy kat'!BA57</f>
        <v>1</v>
      </c>
      <c r="AA58" s="99" t="str">
        <f>'Fy kat'!BB57</f>
        <v/>
      </c>
      <c r="AB58" s="103" t="str">
        <f>'Fy kat'!BC57</f>
        <v/>
      </c>
      <c r="AC58" s="108" t="str">
        <f>'Fy kat'!BD57</f>
        <v/>
      </c>
      <c r="AD58" s="117"/>
      <c r="AE58" s="103" t="str">
        <f>'Fy kat'!BE57</f>
        <v/>
      </c>
      <c r="AF58" s="103" t="str">
        <f>'Fy kat'!BF57</f>
        <v/>
      </c>
      <c r="AG58" s="108" t="str">
        <f>'Fy kat'!BG57</f>
        <v/>
      </c>
    </row>
    <row r="59" spans="2:33" x14ac:dyDescent="0.25">
      <c r="B59" s="98" t="str">
        <f>'Fy kat'!AC58</f>
        <v>15_3</v>
      </c>
      <c r="C59" s="99" t="str">
        <f>'Fy kat'!AD58</f>
        <v/>
      </c>
      <c r="D59" s="100" t="str">
        <f>'Fy kat'!AE58</f>
        <v/>
      </c>
      <c r="E59" s="101">
        <f>'Fy kat'!AF58</f>
        <v>1</v>
      </c>
      <c r="F59" s="102" t="str">
        <f>'Fy kat'!AG58</f>
        <v/>
      </c>
      <c r="G59" s="103" t="str">
        <f>'Fy kat'!AH58</f>
        <v/>
      </c>
      <c r="H59" s="104" t="str">
        <f>'Fy kat'!AI58</f>
        <v/>
      </c>
      <c r="I59" s="105" t="str">
        <f>'Fy kat'!AJ58</f>
        <v/>
      </c>
      <c r="J59" s="103" t="str">
        <f>'Fy kat'!AK58</f>
        <v/>
      </c>
      <c r="K59" s="104" t="str">
        <f>'Fy kat'!AL58</f>
        <v/>
      </c>
      <c r="L59" s="105" t="str">
        <f>'Fy kat'!AM58</f>
        <v/>
      </c>
      <c r="M59" s="103" t="str">
        <f>'Fy kat'!AN58</f>
        <v/>
      </c>
      <c r="N59" s="104" t="str">
        <f>'Fy kat'!AO58</f>
        <v/>
      </c>
      <c r="O59" s="105" t="str">
        <f>'Fy kat'!AP58</f>
        <v/>
      </c>
      <c r="P59" s="103" t="str">
        <f>'Fy kat'!AQ58</f>
        <v/>
      </c>
      <c r="Q59" s="104">
        <f>'Fy kat'!AR58</f>
        <v>1</v>
      </c>
      <c r="R59" s="105" t="str">
        <f>'Fy kat'!AS58</f>
        <v/>
      </c>
      <c r="S59" s="103" t="str">
        <f>'Fy kat'!AT58</f>
        <v/>
      </c>
      <c r="T59" s="106" t="str">
        <f>'Fy kat'!AU58</f>
        <v/>
      </c>
      <c r="U59" s="107" t="str">
        <f>'Fy kat'!AV58</f>
        <v/>
      </c>
      <c r="V59" s="103" t="str">
        <f>'Fy kat'!AW58</f>
        <v/>
      </c>
      <c r="W59" s="108" t="str">
        <f>'Fy kat'!AX58</f>
        <v/>
      </c>
      <c r="X59" s="99" t="str">
        <f>'Fy kat'!AY58</f>
        <v/>
      </c>
      <c r="Y59" s="103" t="str">
        <f>'Fy kat'!AZ58</f>
        <v/>
      </c>
      <c r="Z59" s="108">
        <f>'Fy kat'!BA58</f>
        <v>1</v>
      </c>
      <c r="AA59" s="99" t="str">
        <f>'Fy kat'!BB58</f>
        <v/>
      </c>
      <c r="AB59" s="103" t="str">
        <f>'Fy kat'!BC58</f>
        <v/>
      </c>
      <c r="AC59" s="108" t="str">
        <f>'Fy kat'!BD58</f>
        <v/>
      </c>
      <c r="AD59" s="117"/>
      <c r="AE59" s="103" t="str">
        <f>'Fy kat'!BE58</f>
        <v/>
      </c>
      <c r="AF59" s="103" t="str">
        <f>'Fy kat'!BF58</f>
        <v/>
      </c>
      <c r="AG59" s="108" t="str">
        <f>'Fy kat'!BG58</f>
        <v/>
      </c>
    </row>
    <row r="60" spans="2:33" x14ac:dyDescent="0.25">
      <c r="B60" s="98" t="str">
        <f>'Fy kat'!AC59</f>
        <v>16a_1</v>
      </c>
      <c r="C60" s="99">
        <f>'Fy kat'!AD59</f>
        <v>1</v>
      </c>
      <c r="D60" s="100" t="str">
        <f>'Fy kat'!AE59</f>
        <v/>
      </c>
      <c r="E60" s="101" t="str">
        <f>'Fy kat'!AF59</f>
        <v/>
      </c>
      <c r="F60" s="102" t="str">
        <f>'Fy kat'!AG59</f>
        <v/>
      </c>
      <c r="G60" s="103" t="str">
        <f>'Fy kat'!AH59</f>
        <v/>
      </c>
      <c r="H60" s="104" t="str">
        <f>'Fy kat'!AI59</f>
        <v/>
      </c>
      <c r="I60" s="105">
        <f>'Fy kat'!AJ59</f>
        <v>1</v>
      </c>
      <c r="J60" s="103" t="str">
        <f>'Fy kat'!AK59</f>
        <v/>
      </c>
      <c r="K60" s="104" t="str">
        <f>'Fy kat'!AL59</f>
        <v/>
      </c>
      <c r="L60" s="105" t="str">
        <f>'Fy kat'!AM59</f>
        <v/>
      </c>
      <c r="M60" s="103" t="str">
        <f>'Fy kat'!AN59</f>
        <v/>
      </c>
      <c r="N60" s="104" t="str">
        <f>'Fy kat'!AO59</f>
        <v/>
      </c>
      <c r="O60" s="105" t="str">
        <f>'Fy kat'!AP59</f>
        <v/>
      </c>
      <c r="P60" s="103" t="str">
        <f>'Fy kat'!AQ59</f>
        <v/>
      </c>
      <c r="Q60" s="104" t="str">
        <f>'Fy kat'!AR59</f>
        <v/>
      </c>
      <c r="R60" s="105" t="str">
        <f>'Fy kat'!AS59</f>
        <v/>
      </c>
      <c r="S60" s="103" t="str">
        <f>'Fy kat'!AT59</f>
        <v/>
      </c>
      <c r="T60" s="106" t="str">
        <f>'Fy kat'!AU59</f>
        <v/>
      </c>
      <c r="U60" s="107" t="str">
        <f>'Fy kat'!AV59</f>
        <v/>
      </c>
      <c r="V60" s="103" t="str">
        <f>'Fy kat'!AW59</f>
        <v/>
      </c>
      <c r="W60" s="108" t="str">
        <f>'Fy kat'!AX59</f>
        <v/>
      </c>
      <c r="X60" s="99">
        <f>'Fy kat'!AY59</f>
        <v>1</v>
      </c>
      <c r="Y60" s="103" t="str">
        <f>'Fy kat'!AZ59</f>
        <v/>
      </c>
      <c r="Z60" s="108" t="str">
        <f>'Fy kat'!BA59</f>
        <v/>
      </c>
      <c r="AA60" s="99" t="str">
        <f>'Fy kat'!BB59</f>
        <v/>
      </c>
      <c r="AB60" s="103" t="str">
        <f>'Fy kat'!BC59</f>
        <v/>
      </c>
      <c r="AC60" s="108" t="str">
        <f>'Fy kat'!BD59</f>
        <v/>
      </c>
      <c r="AD60" s="117"/>
      <c r="AE60" s="103" t="str">
        <f>'Fy kat'!BE59</f>
        <v/>
      </c>
      <c r="AF60" s="103" t="str">
        <f>'Fy kat'!BF59</f>
        <v/>
      </c>
      <c r="AG60" s="108" t="str">
        <f>'Fy kat'!BG59</f>
        <v/>
      </c>
    </row>
    <row r="61" spans="2:33" x14ac:dyDescent="0.25">
      <c r="B61" s="98" t="str">
        <f>'Fy kat'!AC60</f>
        <v>16b_1</v>
      </c>
      <c r="C61" s="99" t="str">
        <f>'Fy kat'!AD60</f>
        <v/>
      </c>
      <c r="D61" s="100">
        <f>'Fy kat'!AE60</f>
        <v>1</v>
      </c>
      <c r="E61" s="101" t="str">
        <f>'Fy kat'!AF60</f>
        <v/>
      </c>
      <c r="F61" s="102" t="str">
        <f>'Fy kat'!AG60</f>
        <v/>
      </c>
      <c r="G61" s="103" t="str">
        <f>'Fy kat'!AH60</f>
        <v/>
      </c>
      <c r="H61" s="104" t="str">
        <f>'Fy kat'!AI60</f>
        <v/>
      </c>
      <c r="I61" s="105" t="str">
        <f>'Fy kat'!AJ60</f>
        <v/>
      </c>
      <c r="J61" s="103">
        <f>'Fy kat'!AK60</f>
        <v>1</v>
      </c>
      <c r="K61" s="104" t="str">
        <f>'Fy kat'!AL60</f>
        <v/>
      </c>
      <c r="L61" s="105" t="str">
        <f>'Fy kat'!AM60</f>
        <v/>
      </c>
      <c r="M61" s="103" t="str">
        <f>'Fy kat'!AN60</f>
        <v/>
      </c>
      <c r="N61" s="104" t="str">
        <f>'Fy kat'!AO60</f>
        <v/>
      </c>
      <c r="O61" s="105" t="str">
        <f>'Fy kat'!AP60</f>
        <v/>
      </c>
      <c r="P61" s="103" t="str">
        <f>'Fy kat'!AQ60</f>
        <v/>
      </c>
      <c r="Q61" s="104" t="str">
        <f>'Fy kat'!AR60</f>
        <v/>
      </c>
      <c r="R61" s="105" t="str">
        <f>'Fy kat'!AS60</f>
        <v/>
      </c>
      <c r="S61" s="103" t="str">
        <f>'Fy kat'!AT60</f>
        <v/>
      </c>
      <c r="T61" s="106" t="str">
        <f>'Fy kat'!AU60</f>
        <v/>
      </c>
      <c r="U61" s="107" t="str">
        <f>'Fy kat'!AV60</f>
        <v/>
      </c>
      <c r="V61" s="103" t="str">
        <f>'Fy kat'!AW60</f>
        <v/>
      </c>
      <c r="W61" s="108" t="str">
        <f>'Fy kat'!AX60</f>
        <v/>
      </c>
      <c r="X61" s="99" t="str">
        <f>'Fy kat'!AY60</f>
        <v/>
      </c>
      <c r="Y61" s="103">
        <f>'Fy kat'!AZ60</f>
        <v>1</v>
      </c>
      <c r="Z61" s="108" t="str">
        <f>'Fy kat'!BA60</f>
        <v/>
      </c>
      <c r="AA61" s="99" t="str">
        <f>'Fy kat'!BB60</f>
        <v/>
      </c>
      <c r="AB61" s="103" t="str">
        <f>'Fy kat'!BC60</f>
        <v/>
      </c>
      <c r="AC61" s="108" t="str">
        <f>'Fy kat'!BD60</f>
        <v/>
      </c>
      <c r="AD61" s="117"/>
      <c r="AE61" s="103" t="str">
        <f>'Fy kat'!BE60</f>
        <v/>
      </c>
      <c r="AF61" s="103" t="str">
        <f>'Fy kat'!BF60</f>
        <v/>
      </c>
      <c r="AG61" s="108" t="str">
        <f>'Fy kat'!BG60</f>
        <v/>
      </c>
    </row>
    <row r="62" spans="2:33" x14ac:dyDescent="0.25">
      <c r="B62" s="98" t="str">
        <f>'Fy kat'!AC61</f>
        <v>16b_2</v>
      </c>
      <c r="C62" s="99" t="str">
        <f>'Fy kat'!AD61</f>
        <v/>
      </c>
      <c r="D62" s="100">
        <f>'Fy kat'!AE61</f>
        <v>1</v>
      </c>
      <c r="E62" s="101" t="str">
        <f>'Fy kat'!AF61</f>
        <v/>
      </c>
      <c r="F62" s="102" t="str">
        <f>'Fy kat'!AG61</f>
        <v/>
      </c>
      <c r="G62" s="103" t="str">
        <f>'Fy kat'!AH61</f>
        <v/>
      </c>
      <c r="H62" s="104" t="str">
        <f>'Fy kat'!AI61</f>
        <v/>
      </c>
      <c r="I62" s="105" t="str">
        <f>'Fy kat'!AJ61</f>
        <v/>
      </c>
      <c r="J62" s="103">
        <f>'Fy kat'!AK61</f>
        <v>1</v>
      </c>
      <c r="K62" s="104" t="str">
        <f>'Fy kat'!AL61</f>
        <v/>
      </c>
      <c r="L62" s="105" t="str">
        <f>'Fy kat'!AM61</f>
        <v/>
      </c>
      <c r="M62" s="103" t="str">
        <f>'Fy kat'!AN61</f>
        <v/>
      </c>
      <c r="N62" s="104" t="str">
        <f>'Fy kat'!AO61</f>
        <v/>
      </c>
      <c r="O62" s="105" t="str">
        <f>'Fy kat'!AP61</f>
        <v/>
      </c>
      <c r="P62" s="103" t="str">
        <f>'Fy kat'!AQ61</f>
        <v/>
      </c>
      <c r="Q62" s="104" t="str">
        <f>'Fy kat'!AR61</f>
        <v/>
      </c>
      <c r="R62" s="105" t="str">
        <f>'Fy kat'!AS61</f>
        <v/>
      </c>
      <c r="S62" s="103" t="str">
        <f>'Fy kat'!AT61</f>
        <v/>
      </c>
      <c r="T62" s="106" t="str">
        <f>'Fy kat'!AU61</f>
        <v/>
      </c>
      <c r="U62" s="107" t="str">
        <f>'Fy kat'!AV61</f>
        <v/>
      </c>
      <c r="V62" s="103" t="str">
        <f>'Fy kat'!AW61</f>
        <v/>
      </c>
      <c r="W62" s="108" t="str">
        <f>'Fy kat'!AX61</f>
        <v/>
      </c>
      <c r="X62" s="99" t="str">
        <f>'Fy kat'!AY61</f>
        <v/>
      </c>
      <c r="Y62" s="103">
        <f>'Fy kat'!AZ61</f>
        <v>1</v>
      </c>
      <c r="Z62" s="108" t="str">
        <f>'Fy kat'!BA61</f>
        <v/>
      </c>
      <c r="AA62" s="99" t="str">
        <f>'Fy kat'!BB61</f>
        <v/>
      </c>
      <c r="AB62" s="103" t="str">
        <f>'Fy kat'!BC61</f>
        <v/>
      </c>
      <c r="AC62" s="108" t="str">
        <f>'Fy kat'!BD61</f>
        <v/>
      </c>
      <c r="AD62" s="117"/>
      <c r="AE62" s="103" t="str">
        <f>'Fy kat'!BE61</f>
        <v/>
      </c>
      <c r="AF62" s="103" t="str">
        <f>'Fy kat'!BF61</f>
        <v/>
      </c>
      <c r="AG62" s="108" t="str">
        <f>'Fy kat'!BG61</f>
        <v/>
      </c>
    </row>
    <row r="63" spans="2:33" x14ac:dyDescent="0.25">
      <c r="B63" s="98" t="str">
        <f>'Fy kat'!AC62</f>
        <v>16c_1</v>
      </c>
      <c r="C63" s="99" t="str">
        <f>'Fy kat'!AD62</f>
        <v/>
      </c>
      <c r="D63" s="100" t="str">
        <f>'Fy kat'!AE62</f>
        <v/>
      </c>
      <c r="E63" s="101">
        <f>'Fy kat'!AF62</f>
        <v>1</v>
      </c>
      <c r="F63" s="102" t="str">
        <f>'Fy kat'!AG62</f>
        <v/>
      </c>
      <c r="G63" s="103" t="str">
        <f>'Fy kat'!AH62</f>
        <v/>
      </c>
      <c r="H63" s="104">
        <f>'Fy kat'!AI62</f>
        <v>1</v>
      </c>
      <c r="I63" s="105" t="str">
        <f>'Fy kat'!AJ62</f>
        <v/>
      </c>
      <c r="J63" s="103" t="str">
        <f>'Fy kat'!AK62</f>
        <v/>
      </c>
      <c r="K63" s="104" t="str">
        <f>'Fy kat'!AL62</f>
        <v/>
      </c>
      <c r="L63" s="105" t="str">
        <f>'Fy kat'!AM62</f>
        <v/>
      </c>
      <c r="M63" s="103" t="str">
        <f>'Fy kat'!AN62</f>
        <v/>
      </c>
      <c r="N63" s="104" t="str">
        <f>'Fy kat'!AO62</f>
        <v/>
      </c>
      <c r="O63" s="105" t="str">
        <f>'Fy kat'!AP62</f>
        <v/>
      </c>
      <c r="P63" s="103" t="str">
        <f>'Fy kat'!AQ62</f>
        <v/>
      </c>
      <c r="Q63" s="104" t="str">
        <f>'Fy kat'!AR62</f>
        <v/>
      </c>
      <c r="R63" s="105" t="str">
        <f>'Fy kat'!AS62</f>
        <v/>
      </c>
      <c r="S63" s="103" t="str">
        <f>'Fy kat'!AT62</f>
        <v/>
      </c>
      <c r="T63" s="106" t="str">
        <f>'Fy kat'!AU62</f>
        <v/>
      </c>
      <c r="U63" s="107" t="str">
        <f>'Fy kat'!AV62</f>
        <v/>
      </c>
      <c r="V63" s="103" t="str">
        <f>'Fy kat'!AW62</f>
        <v/>
      </c>
      <c r="W63" s="108" t="str">
        <f>'Fy kat'!AX62</f>
        <v/>
      </c>
      <c r="X63" s="99" t="str">
        <f>'Fy kat'!AY62</f>
        <v/>
      </c>
      <c r="Y63" s="103" t="str">
        <f>'Fy kat'!AZ62</f>
        <v/>
      </c>
      <c r="Z63" s="108">
        <f>'Fy kat'!BA62</f>
        <v>1</v>
      </c>
      <c r="AA63" s="99" t="str">
        <f>'Fy kat'!BB62</f>
        <v/>
      </c>
      <c r="AB63" s="103" t="str">
        <f>'Fy kat'!BC62</f>
        <v/>
      </c>
      <c r="AC63" s="108" t="str">
        <f>'Fy kat'!BD62</f>
        <v/>
      </c>
      <c r="AD63" s="117"/>
      <c r="AE63" s="103" t="str">
        <f>'Fy kat'!BE62</f>
        <v/>
      </c>
      <c r="AF63" s="103" t="str">
        <f>'Fy kat'!BF62</f>
        <v/>
      </c>
      <c r="AG63" s="108" t="str">
        <f>'Fy kat'!BG62</f>
        <v/>
      </c>
    </row>
    <row r="64" spans="2:33" x14ac:dyDescent="0.25">
      <c r="B64" s="98" t="str">
        <f>'Fy kat'!AC63</f>
        <v>16c_2</v>
      </c>
      <c r="C64" s="99" t="str">
        <f>'Fy kat'!AD63</f>
        <v/>
      </c>
      <c r="D64" s="100" t="str">
        <f>'Fy kat'!AE63</f>
        <v/>
      </c>
      <c r="E64" s="101">
        <f>'Fy kat'!AF63</f>
        <v>1</v>
      </c>
      <c r="F64" s="102" t="str">
        <f>'Fy kat'!AG63</f>
        <v/>
      </c>
      <c r="G64" s="103" t="str">
        <f>'Fy kat'!AH63</f>
        <v/>
      </c>
      <c r="H64" s="104" t="str">
        <f>'Fy kat'!AI63</f>
        <v/>
      </c>
      <c r="I64" s="105" t="str">
        <f>'Fy kat'!AJ63</f>
        <v/>
      </c>
      <c r="J64" s="103" t="str">
        <f>'Fy kat'!AK63</f>
        <v/>
      </c>
      <c r="K64" s="104">
        <f>'Fy kat'!AL63</f>
        <v>1</v>
      </c>
      <c r="L64" s="105" t="str">
        <f>'Fy kat'!AM63</f>
        <v/>
      </c>
      <c r="M64" s="103" t="str">
        <f>'Fy kat'!AN63</f>
        <v/>
      </c>
      <c r="N64" s="104" t="str">
        <f>'Fy kat'!AO63</f>
        <v/>
      </c>
      <c r="O64" s="105" t="str">
        <f>'Fy kat'!AP63</f>
        <v/>
      </c>
      <c r="P64" s="103" t="str">
        <f>'Fy kat'!AQ63</f>
        <v/>
      </c>
      <c r="Q64" s="104" t="str">
        <f>'Fy kat'!AR63</f>
        <v/>
      </c>
      <c r="R64" s="105" t="str">
        <f>'Fy kat'!AS63</f>
        <v/>
      </c>
      <c r="S64" s="103" t="str">
        <f>'Fy kat'!AT63</f>
        <v/>
      </c>
      <c r="T64" s="106" t="str">
        <f>'Fy kat'!AU63</f>
        <v/>
      </c>
      <c r="U64" s="107" t="str">
        <f>'Fy kat'!AV63</f>
        <v/>
      </c>
      <c r="V64" s="103" t="str">
        <f>'Fy kat'!AW63</f>
        <v/>
      </c>
      <c r="W64" s="108" t="str">
        <f>'Fy kat'!AX63</f>
        <v/>
      </c>
      <c r="X64" s="99" t="str">
        <f>'Fy kat'!AY63</f>
        <v/>
      </c>
      <c r="Y64" s="103" t="str">
        <f>'Fy kat'!AZ63</f>
        <v/>
      </c>
      <c r="Z64" s="108">
        <f>'Fy kat'!BA63</f>
        <v>1</v>
      </c>
      <c r="AA64" s="99" t="str">
        <f>'Fy kat'!BB63</f>
        <v/>
      </c>
      <c r="AB64" s="103" t="str">
        <f>'Fy kat'!BC63</f>
        <v/>
      </c>
      <c r="AC64" s="108" t="str">
        <f>'Fy kat'!BD63</f>
        <v/>
      </c>
      <c r="AD64" s="117"/>
      <c r="AE64" s="103" t="str">
        <f>'Fy kat'!BE63</f>
        <v/>
      </c>
      <c r="AF64" s="103" t="str">
        <f>'Fy kat'!BF63</f>
        <v/>
      </c>
      <c r="AG64" s="108" t="str">
        <f>'Fy kat'!BG63</f>
        <v/>
      </c>
    </row>
    <row r="65" spans="2:33" x14ac:dyDescent="0.25">
      <c r="B65" s="98" t="str">
        <f>'Fy kat'!AC64</f>
        <v>16c_3</v>
      </c>
      <c r="C65" s="99" t="str">
        <f>'Fy kat'!AD64</f>
        <v/>
      </c>
      <c r="D65" s="100" t="str">
        <f>'Fy kat'!AE64</f>
        <v/>
      </c>
      <c r="E65" s="101">
        <f>'Fy kat'!AF64</f>
        <v>1</v>
      </c>
      <c r="F65" s="102" t="str">
        <f>'Fy kat'!AG64</f>
        <v/>
      </c>
      <c r="G65" s="103" t="str">
        <f>'Fy kat'!AH64</f>
        <v/>
      </c>
      <c r="H65" s="104" t="str">
        <f>'Fy kat'!AI64</f>
        <v/>
      </c>
      <c r="I65" s="105" t="str">
        <f>'Fy kat'!AJ64</f>
        <v/>
      </c>
      <c r="J65" s="103" t="str">
        <f>'Fy kat'!AK64</f>
        <v/>
      </c>
      <c r="K65" s="104">
        <f>'Fy kat'!AL64</f>
        <v>1</v>
      </c>
      <c r="L65" s="105" t="str">
        <f>'Fy kat'!AM64</f>
        <v/>
      </c>
      <c r="M65" s="103" t="str">
        <f>'Fy kat'!AN64</f>
        <v/>
      </c>
      <c r="N65" s="104" t="str">
        <f>'Fy kat'!AO64</f>
        <v/>
      </c>
      <c r="O65" s="105" t="str">
        <f>'Fy kat'!AP64</f>
        <v/>
      </c>
      <c r="P65" s="103" t="str">
        <f>'Fy kat'!AQ64</f>
        <v/>
      </c>
      <c r="Q65" s="104" t="str">
        <f>'Fy kat'!AR64</f>
        <v/>
      </c>
      <c r="R65" s="105" t="str">
        <f>'Fy kat'!AS64</f>
        <v/>
      </c>
      <c r="S65" s="103" t="str">
        <f>'Fy kat'!AT64</f>
        <v/>
      </c>
      <c r="T65" s="106" t="str">
        <f>'Fy kat'!AU64</f>
        <v/>
      </c>
      <c r="U65" s="107" t="str">
        <f>'Fy kat'!AV64</f>
        <v/>
      </c>
      <c r="V65" s="103" t="str">
        <f>'Fy kat'!AW64</f>
        <v/>
      </c>
      <c r="W65" s="108" t="str">
        <f>'Fy kat'!AX64</f>
        <v/>
      </c>
      <c r="X65" s="99" t="str">
        <f>'Fy kat'!AY64</f>
        <v/>
      </c>
      <c r="Y65" s="103" t="str">
        <f>'Fy kat'!AZ64</f>
        <v/>
      </c>
      <c r="Z65" s="108">
        <f>'Fy kat'!BA64</f>
        <v>1</v>
      </c>
      <c r="AA65" s="99" t="str">
        <f>'Fy kat'!BB64</f>
        <v/>
      </c>
      <c r="AB65" s="103" t="str">
        <f>'Fy kat'!BC64</f>
        <v/>
      </c>
      <c r="AC65" s="108" t="str">
        <f>'Fy kat'!BD64</f>
        <v/>
      </c>
      <c r="AD65" s="117"/>
      <c r="AE65" s="103" t="str">
        <f>'Fy kat'!BE64</f>
        <v/>
      </c>
      <c r="AF65" s="103" t="str">
        <f>'Fy kat'!BF64</f>
        <v/>
      </c>
      <c r="AG65" s="108" t="str">
        <f>'Fy kat'!BG64</f>
        <v/>
      </c>
    </row>
    <row r="66" spans="2:33" x14ac:dyDescent="0.25">
      <c r="B66" s="98" t="str">
        <f>'Fy kat'!AC65</f>
        <v>17_1</v>
      </c>
      <c r="C66" s="99" t="str">
        <f>'Fy kat'!AD65</f>
        <v/>
      </c>
      <c r="D66" s="100" t="str">
        <f>'Fy kat'!AE65</f>
        <v/>
      </c>
      <c r="E66" s="101">
        <f>'Fy kat'!AF65</f>
        <v>1</v>
      </c>
      <c r="F66" s="102" t="str">
        <f>'Fy kat'!AG65</f>
        <v/>
      </c>
      <c r="G66" s="103" t="str">
        <f>'Fy kat'!AH65</f>
        <v/>
      </c>
      <c r="H66" s="104" t="str">
        <f>'Fy kat'!AI65</f>
        <v/>
      </c>
      <c r="I66" s="105" t="str">
        <f>'Fy kat'!AJ65</f>
        <v/>
      </c>
      <c r="J66" s="103" t="str">
        <f>'Fy kat'!AK65</f>
        <v/>
      </c>
      <c r="K66" s="104">
        <f>'Fy kat'!AL65</f>
        <v>1</v>
      </c>
      <c r="L66" s="105" t="str">
        <f>'Fy kat'!AM65</f>
        <v/>
      </c>
      <c r="M66" s="103" t="str">
        <f>'Fy kat'!AN65</f>
        <v/>
      </c>
      <c r="N66" s="104" t="str">
        <f>'Fy kat'!AO65</f>
        <v/>
      </c>
      <c r="O66" s="105" t="str">
        <f>'Fy kat'!AP65</f>
        <v/>
      </c>
      <c r="P66" s="103" t="str">
        <f>'Fy kat'!AQ65</f>
        <v/>
      </c>
      <c r="Q66" s="104" t="str">
        <f>'Fy kat'!AR65</f>
        <v/>
      </c>
      <c r="R66" s="105" t="str">
        <f>'Fy kat'!AS65</f>
        <v/>
      </c>
      <c r="S66" s="103" t="str">
        <f>'Fy kat'!AT65</f>
        <v/>
      </c>
      <c r="T66" s="106" t="str">
        <f>'Fy kat'!AU65</f>
        <v/>
      </c>
      <c r="U66" s="107" t="str">
        <f>'Fy kat'!AV65</f>
        <v/>
      </c>
      <c r="V66" s="103" t="str">
        <f>'Fy kat'!AW65</f>
        <v/>
      </c>
      <c r="W66" s="108" t="str">
        <f>'Fy kat'!AX65</f>
        <v/>
      </c>
      <c r="X66" s="99" t="str">
        <f>'Fy kat'!AY65</f>
        <v/>
      </c>
      <c r="Y66" s="103" t="str">
        <f>'Fy kat'!AZ65</f>
        <v/>
      </c>
      <c r="Z66" s="108">
        <f>'Fy kat'!BA65</f>
        <v>1</v>
      </c>
      <c r="AA66" s="99" t="str">
        <f>'Fy kat'!BB65</f>
        <v/>
      </c>
      <c r="AB66" s="103" t="str">
        <f>'Fy kat'!BC65</f>
        <v/>
      </c>
      <c r="AC66" s="108" t="str">
        <f>'Fy kat'!BD65</f>
        <v/>
      </c>
      <c r="AD66" s="117"/>
      <c r="AE66" s="103" t="str">
        <f>'Fy kat'!BE65</f>
        <v/>
      </c>
      <c r="AF66" s="103" t="str">
        <f>'Fy kat'!BF65</f>
        <v/>
      </c>
      <c r="AG66" s="108" t="str">
        <f>'Fy kat'!BG65</f>
        <v/>
      </c>
    </row>
    <row r="67" spans="2:33" x14ac:dyDescent="0.25">
      <c r="B67" s="98" t="str">
        <f>'Fy kat'!AC66</f>
        <v>17_2</v>
      </c>
      <c r="C67" s="99" t="str">
        <f>'Fy kat'!AD66</f>
        <v/>
      </c>
      <c r="D67" s="100" t="str">
        <f>'Fy kat'!AE66</f>
        <v/>
      </c>
      <c r="E67" s="101">
        <f>'Fy kat'!AF66</f>
        <v>1</v>
      </c>
      <c r="F67" s="102" t="str">
        <f>'Fy kat'!AG66</f>
        <v/>
      </c>
      <c r="G67" s="103" t="str">
        <f>'Fy kat'!AH66</f>
        <v/>
      </c>
      <c r="H67" s="104" t="str">
        <f>'Fy kat'!AI66</f>
        <v/>
      </c>
      <c r="I67" s="105" t="str">
        <f>'Fy kat'!AJ66</f>
        <v/>
      </c>
      <c r="J67" s="103" t="str">
        <f>'Fy kat'!AK66</f>
        <v/>
      </c>
      <c r="K67" s="104">
        <f>'Fy kat'!AL66</f>
        <v>1</v>
      </c>
      <c r="L67" s="105" t="str">
        <f>'Fy kat'!AM66</f>
        <v/>
      </c>
      <c r="M67" s="103" t="str">
        <f>'Fy kat'!AN66</f>
        <v/>
      </c>
      <c r="N67" s="104" t="str">
        <f>'Fy kat'!AO66</f>
        <v/>
      </c>
      <c r="O67" s="105" t="str">
        <f>'Fy kat'!AP66</f>
        <v/>
      </c>
      <c r="P67" s="103" t="str">
        <f>'Fy kat'!AQ66</f>
        <v/>
      </c>
      <c r="Q67" s="104" t="str">
        <f>'Fy kat'!AR66</f>
        <v/>
      </c>
      <c r="R67" s="105" t="str">
        <f>'Fy kat'!AS66</f>
        <v/>
      </c>
      <c r="S67" s="103" t="str">
        <f>'Fy kat'!AT66</f>
        <v/>
      </c>
      <c r="T67" s="106" t="str">
        <f>'Fy kat'!AU66</f>
        <v/>
      </c>
      <c r="U67" s="107" t="str">
        <f>'Fy kat'!AV66</f>
        <v/>
      </c>
      <c r="V67" s="103" t="str">
        <f>'Fy kat'!AW66</f>
        <v/>
      </c>
      <c r="W67" s="108" t="str">
        <f>'Fy kat'!AX66</f>
        <v/>
      </c>
      <c r="X67" s="99" t="str">
        <f>'Fy kat'!AY66</f>
        <v/>
      </c>
      <c r="Y67" s="103" t="str">
        <f>'Fy kat'!AZ66</f>
        <v/>
      </c>
      <c r="Z67" s="108">
        <f>'Fy kat'!BA66</f>
        <v>1</v>
      </c>
      <c r="AA67" s="99" t="str">
        <f>'Fy kat'!BB66</f>
        <v/>
      </c>
      <c r="AB67" s="103" t="str">
        <f>'Fy kat'!BC66</f>
        <v/>
      </c>
      <c r="AC67" s="108" t="str">
        <f>'Fy kat'!BD66</f>
        <v/>
      </c>
      <c r="AD67" s="117"/>
      <c r="AE67" s="103" t="str">
        <f>'Fy kat'!BE66</f>
        <v/>
      </c>
      <c r="AF67" s="103" t="str">
        <f>'Fy kat'!BF66</f>
        <v/>
      </c>
      <c r="AG67" s="108" t="str">
        <f>'Fy kat'!BG66</f>
        <v/>
      </c>
    </row>
    <row r="68" spans="2:33" x14ac:dyDescent="0.25">
      <c r="B68" s="98" t="str">
        <f>'Fy kat'!AC67</f>
        <v>17_3</v>
      </c>
      <c r="C68" s="99" t="str">
        <f>'Fy kat'!AD67</f>
        <v/>
      </c>
      <c r="D68" s="100" t="str">
        <f>'Fy kat'!AE67</f>
        <v/>
      </c>
      <c r="E68" s="101">
        <f>'Fy kat'!AF67</f>
        <v>1</v>
      </c>
      <c r="F68" s="102" t="str">
        <f>'Fy kat'!AG67</f>
        <v/>
      </c>
      <c r="G68" s="103" t="str">
        <f>'Fy kat'!AH67</f>
        <v/>
      </c>
      <c r="H68" s="104" t="str">
        <f>'Fy kat'!AI67</f>
        <v/>
      </c>
      <c r="I68" s="105" t="str">
        <f>'Fy kat'!AJ67</f>
        <v/>
      </c>
      <c r="J68" s="103" t="str">
        <f>'Fy kat'!AK67</f>
        <v/>
      </c>
      <c r="K68" s="104">
        <f>'Fy kat'!AL67</f>
        <v>1</v>
      </c>
      <c r="L68" s="105" t="str">
        <f>'Fy kat'!AM67</f>
        <v/>
      </c>
      <c r="M68" s="103" t="str">
        <f>'Fy kat'!AN67</f>
        <v/>
      </c>
      <c r="N68" s="104" t="str">
        <f>'Fy kat'!AO67</f>
        <v/>
      </c>
      <c r="O68" s="105" t="str">
        <f>'Fy kat'!AP67</f>
        <v/>
      </c>
      <c r="P68" s="103" t="str">
        <f>'Fy kat'!AQ67</f>
        <v/>
      </c>
      <c r="Q68" s="104" t="str">
        <f>'Fy kat'!AR67</f>
        <v/>
      </c>
      <c r="R68" s="105" t="str">
        <f>'Fy kat'!AS67</f>
        <v/>
      </c>
      <c r="S68" s="103" t="str">
        <f>'Fy kat'!AT67</f>
        <v/>
      </c>
      <c r="T68" s="106" t="str">
        <f>'Fy kat'!AU67</f>
        <v/>
      </c>
      <c r="U68" s="107" t="str">
        <f>'Fy kat'!AV67</f>
        <v/>
      </c>
      <c r="V68" s="103" t="str">
        <f>'Fy kat'!AW67</f>
        <v/>
      </c>
      <c r="W68" s="108" t="str">
        <f>'Fy kat'!AX67</f>
        <v/>
      </c>
      <c r="X68" s="99" t="str">
        <f>'Fy kat'!AY67</f>
        <v/>
      </c>
      <c r="Y68" s="103" t="str">
        <f>'Fy kat'!AZ67</f>
        <v/>
      </c>
      <c r="Z68" s="108">
        <f>'Fy kat'!BA67</f>
        <v>1</v>
      </c>
      <c r="AA68" s="99" t="str">
        <f>'Fy kat'!BB67</f>
        <v/>
      </c>
      <c r="AB68" s="103" t="str">
        <f>'Fy kat'!BC67</f>
        <v/>
      </c>
      <c r="AC68" s="108" t="str">
        <f>'Fy kat'!BD67</f>
        <v/>
      </c>
      <c r="AD68" s="117"/>
      <c r="AE68" s="103" t="str">
        <f>'Fy kat'!BE67</f>
        <v/>
      </c>
      <c r="AF68" s="103" t="str">
        <f>'Fy kat'!BF67</f>
        <v/>
      </c>
      <c r="AG68" s="108" t="str">
        <f>'Fy kat'!BG67</f>
        <v/>
      </c>
    </row>
    <row r="69" spans="2:33" x14ac:dyDescent="0.25">
      <c r="B69" s="98" t="str">
        <f>'Fy kat'!AC68</f>
        <v>18a_1</v>
      </c>
      <c r="C69" s="99">
        <f>'Fy kat'!AD68</f>
        <v>1</v>
      </c>
      <c r="D69" s="100" t="str">
        <f>'Fy kat'!AE68</f>
        <v/>
      </c>
      <c r="E69" s="101" t="str">
        <f>'Fy kat'!AF68</f>
        <v/>
      </c>
      <c r="F69" s="102">
        <f>'Fy kat'!AG68</f>
        <v>1</v>
      </c>
      <c r="G69" s="103" t="str">
        <f>'Fy kat'!AH68</f>
        <v/>
      </c>
      <c r="H69" s="104" t="str">
        <f>'Fy kat'!AI68</f>
        <v/>
      </c>
      <c r="I69" s="105" t="str">
        <f>'Fy kat'!AJ68</f>
        <v/>
      </c>
      <c r="J69" s="103" t="str">
        <f>'Fy kat'!AK68</f>
        <v/>
      </c>
      <c r="K69" s="104" t="str">
        <f>'Fy kat'!AL68</f>
        <v/>
      </c>
      <c r="L69" s="105" t="str">
        <f>'Fy kat'!AM68</f>
        <v/>
      </c>
      <c r="M69" s="103" t="str">
        <f>'Fy kat'!AN68</f>
        <v/>
      </c>
      <c r="N69" s="104" t="str">
        <f>'Fy kat'!AO68</f>
        <v/>
      </c>
      <c r="O69" s="105" t="str">
        <f>'Fy kat'!AP68</f>
        <v/>
      </c>
      <c r="P69" s="103" t="str">
        <f>'Fy kat'!AQ68</f>
        <v/>
      </c>
      <c r="Q69" s="104" t="str">
        <f>'Fy kat'!AR68</f>
        <v/>
      </c>
      <c r="R69" s="105" t="str">
        <f>'Fy kat'!AS68</f>
        <v/>
      </c>
      <c r="S69" s="103" t="str">
        <f>'Fy kat'!AT68</f>
        <v/>
      </c>
      <c r="T69" s="106" t="str">
        <f>'Fy kat'!AU68</f>
        <v/>
      </c>
      <c r="U69" s="107" t="str">
        <f>'Fy kat'!AV68</f>
        <v/>
      </c>
      <c r="V69" s="103" t="str">
        <f>'Fy kat'!AW68</f>
        <v/>
      </c>
      <c r="W69" s="108" t="str">
        <f>'Fy kat'!AX68</f>
        <v/>
      </c>
      <c r="X69" s="99" t="str">
        <f>'Fy kat'!AY68</f>
        <v/>
      </c>
      <c r="Y69" s="103" t="str">
        <f>'Fy kat'!AZ68</f>
        <v/>
      </c>
      <c r="Z69" s="108" t="str">
        <f>'Fy kat'!BA68</f>
        <v/>
      </c>
      <c r="AA69" s="99">
        <f>'Fy kat'!BB68</f>
        <v>1</v>
      </c>
      <c r="AB69" s="103" t="str">
        <f>'Fy kat'!BC68</f>
        <v/>
      </c>
      <c r="AC69" s="108" t="str">
        <f>'Fy kat'!BD68</f>
        <v/>
      </c>
      <c r="AD69" s="117"/>
      <c r="AE69" s="103" t="str">
        <f>'Fy kat'!BE68</f>
        <v/>
      </c>
      <c r="AF69" s="103" t="str">
        <f>'Fy kat'!BF68</f>
        <v/>
      </c>
      <c r="AG69" s="108" t="str">
        <f>'Fy kat'!BG68</f>
        <v/>
      </c>
    </row>
    <row r="70" spans="2:33" x14ac:dyDescent="0.25">
      <c r="B70" s="98" t="str">
        <f>'Fy kat'!AC69</f>
        <v>18b_1</v>
      </c>
      <c r="C70" s="99" t="str">
        <f>'Fy kat'!AD69</f>
        <v/>
      </c>
      <c r="D70" s="100" t="str">
        <f>'Fy kat'!AE69</f>
        <v/>
      </c>
      <c r="E70" s="101">
        <f>'Fy kat'!AF69</f>
        <v>1</v>
      </c>
      <c r="F70" s="102" t="str">
        <f>'Fy kat'!AG69</f>
        <v/>
      </c>
      <c r="G70" s="103" t="str">
        <f>'Fy kat'!AH69</f>
        <v/>
      </c>
      <c r="H70" s="104" t="str">
        <f>'Fy kat'!AI69</f>
        <v/>
      </c>
      <c r="I70" s="105" t="str">
        <f>'Fy kat'!AJ69</f>
        <v/>
      </c>
      <c r="J70" s="103" t="str">
        <f>'Fy kat'!AK69</f>
        <v/>
      </c>
      <c r="K70" s="104">
        <f>'Fy kat'!AL69</f>
        <v>1</v>
      </c>
      <c r="L70" s="105" t="str">
        <f>'Fy kat'!AM69</f>
        <v/>
      </c>
      <c r="M70" s="103" t="str">
        <f>'Fy kat'!AN69</f>
        <v/>
      </c>
      <c r="N70" s="104" t="str">
        <f>'Fy kat'!AO69</f>
        <v/>
      </c>
      <c r="O70" s="105" t="str">
        <f>'Fy kat'!AP69</f>
        <v/>
      </c>
      <c r="P70" s="103" t="str">
        <f>'Fy kat'!AQ69</f>
        <v/>
      </c>
      <c r="Q70" s="104" t="str">
        <f>'Fy kat'!AR69</f>
        <v/>
      </c>
      <c r="R70" s="105" t="str">
        <f>'Fy kat'!AS69</f>
        <v/>
      </c>
      <c r="S70" s="103" t="str">
        <f>'Fy kat'!AT69</f>
        <v/>
      </c>
      <c r="T70" s="106" t="str">
        <f>'Fy kat'!AU69</f>
        <v/>
      </c>
      <c r="U70" s="107" t="str">
        <f>'Fy kat'!AV69</f>
        <v/>
      </c>
      <c r="V70" s="103" t="str">
        <f>'Fy kat'!AW69</f>
        <v/>
      </c>
      <c r="W70" s="108" t="str">
        <f>'Fy kat'!AX69</f>
        <v/>
      </c>
      <c r="X70" s="99" t="str">
        <f>'Fy kat'!AY69</f>
        <v/>
      </c>
      <c r="Y70" s="103" t="str">
        <f>'Fy kat'!AZ69</f>
        <v/>
      </c>
      <c r="Z70" s="108" t="str">
        <f>'Fy kat'!BA69</f>
        <v/>
      </c>
      <c r="AA70" s="99" t="str">
        <f>'Fy kat'!BB69</f>
        <v/>
      </c>
      <c r="AB70" s="103" t="str">
        <f>'Fy kat'!BC69</f>
        <v/>
      </c>
      <c r="AC70" s="108">
        <f>'Fy kat'!BD69</f>
        <v>1</v>
      </c>
      <c r="AD70" s="117"/>
      <c r="AE70" s="103" t="str">
        <f>'Fy kat'!BE69</f>
        <v/>
      </c>
      <c r="AF70" s="103" t="str">
        <f>'Fy kat'!BF69</f>
        <v/>
      </c>
      <c r="AG70" s="108" t="str">
        <f>'Fy kat'!BG69</f>
        <v/>
      </c>
    </row>
    <row r="71" spans="2:33" x14ac:dyDescent="0.25">
      <c r="B71" s="98" t="str">
        <f>'Fy kat'!AC70</f>
        <v>18b_2</v>
      </c>
      <c r="C71" s="99" t="str">
        <f>'Fy kat'!AD70</f>
        <v/>
      </c>
      <c r="D71" s="100" t="str">
        <f>'Fy kat'!AE70</f>
        <v/>
      </c>
      <c r="E71" s="101">
        <f>'Fy kat'!AF70</f>
        <v>1</v>
      </c>
      <c r="F71" s="102" t="str">
        <f>'Fy kat'!AG70</f>
        <v/>
      </c>
      <c r="G71" s="103" t="str">
        <f>'Fy kat'!AH70</f>
        <v/>
      </c>
      <c r="H71" s="104" t="str">
        <f>'Fy kat'!AI70</f>
        <v/>
      </c>
      <c r="I71" s="105" t="str">
        <f>'Fy kat'!AJ70</f>
        <v/>
      </c>
      <c r="J71" s="103" t="str">
        <f>'Fy kat'!AK70</f>
        <v/>
      </c>
      <c r="K71" s="104">
        <f>'Fy kat'!AL70</f>
        <v>1</v>
      </c>
      <c r="L71" s="105" t="str">
        <f>'Fy kat'!AM70</f>
        <v/>
      </c>
      <c r="M71" s="103" t="str">
        <f>'Fy kat'!AN70</f>
        <v/>
      </c>
      <c r="N71" s="104" t="str">
        <f>'Fy kat'!AO70</f>
        <v/>
      </c>
      <c r="O71" s="105" t="str">
        <f>'Fy kat'!AP70</f>
        <v/>
      </c>
      <c r="P71" s="103" t="str">
        <f>'Fy kat'!AQ70</f>
        <v/>
      </c>
      <c r="Q71" s="104" t="str">
        <f>'Fy kat'!AR70</f>
        <v/>
      </c>
      <c r="R71" s="105" t="str">
        <f>'Fy kat'!AS70</f>
        <v/>
      </c>
      <c r="S71" s="103" t="str">
        <f>'Fy kat'!AT70</f>
        <v/>
      </c>
      <c r="T71" s="106" t="str">
        <f>'Fy kat'!AU70</f>
        <v/>
      </c>
      <c r="U71" s="107" t="str">
        <f>'Fy kat'!AV70</f>
        <v/>
      </c>
      <c r="V71" s="103" t="str">
        <f>'Fy kat'!AW70</f>
        <v/>
      </c>
      <c r="W71" s="108" t="str">
        <f>'Fy kat'!AX70</f>
        <v/>
      </c>
      <c r="X71" s="99" t="str">
        <f>'Fy kat'!AY70</f>
        <v/>
      </c>
      <c r="Y71" s="103" t="str">
        <f>'Fy kat'!AZ70</f>
        <v/>
      </c>
      <c r="Z71" s="108" t="str">
        <f>'Fy kat'!BA70</f>
        <v/>
      </c>
      <c r="AA71" s="99" t="str">
        <f>'Fy kat'!BB70</f>
        <v/>
      </c>
      <c r="AB71" s="103" t="str">
        <f>'Fy kat'!BC70</f>
        <v/>
      </c>
      <c r="AC71" s="108">
        <f>'Fy kat'!BD70</f>
        <v>1</v>
      </c>
      <c r="AD71" s="117"/>
      <c r="AE71" s="103" t="str">
        <f>'Fy kat'!BE70</f>
        <v/>
      </c>
      <c r="AF71" s="103" t="str">
        <f>'Fy kat'!BF70</f>
        <v/>
      </c>
      <c r="AG71" s="108" t="str">
        <f>'Fy kat'!BG70</f>
        <v/>
      </c>
    </row>
    <row r="72" spans="2:33" x14ac:dyDescent="0.25">
      <c r="B72" s="98" t="str">
        <f>'Fy kat'!AC71</f>
        <v/>
      </c>
      <c r="C72" s="99" t="str">
        <f>'Fy kat'!AD71</f>
        <v/>
      </c>
      <c r="D72" s="100" t="str">
        <f>'Fy kat'!AE71</f>
        <v/>
      </c>
      <c r="E72" s="101" t="str">
        <f>'Fy kat'!AF71</f>
        <v/>
      </c>
      <c r="F72" s="102" t="str">
        <f>'Fy kat'!AG71</f>
        <v/>
      </c>
      <c r="G72" s="103" t="str">
        <f>'Fy kat'!AH71</f>
        <v/>
      </c>
      <c r="H72" s="104" t="str">
        <f>'Fy kat'!AI71</f>
        <v/>
      </c>
      <c r="I72" s="105" t="str">
        <f>'Fy kat'!AJ71</f>
        <v/>
      </c>
      <c r="J72" s="103" t="str">
        <f>'Fy kat'!AK71</f>
        <v/>
      </c>
      <c r="K72" s="104" t="str">
        <f>'Fy kat'!AL71</f>
        <v/>
      </c>
      <c r="L72" s="105" t="str">
        <f>'Fy kat'!AM71</f>
        <v/>
      </c>
      <c r="M72" s="103" t="str">
        <f>'Fy kat'!AN71</f>
        <v/>
      </c>
      <c r="N72" s="104" t="str">
        <f>'Fy kat'!AO71</f>
        <v/>
      </c>
      <c r="O72" s="105" t="str">
        <f>'Fy kat'!AP71</f>
        <v/>
      </c>
      <c r="P72" s="103" t="str">
        <f>'Fy kat'!AQ71</f>
        <v/>
      </c>
      <c r="Q72" s="104" t="str">
        <f>'Fy kat'!AR71</f>
        <v/>
      </c>
      <c r="R72" s="105" t="str">
        <f>'Fy kat'!AS71</f>
        <v/>
      </c>
      <c r="S72" s="103" t="str">
        <f>'Fy kat'!AT71</f>
        <v/>
      </c>
      <c r="T72" s="106" t="str">
        <f>'Fy kat'!AU71</f>
        <v/>
      </c>
      <c r="U72" s="107" t="str">
        <f>'Fy kat'!AV71</f>
        <v/>
      </c>
      <c r="V72" s="103" t="str">
        <f>'Fy kat'!AW71</f>
        <v/>
      </c>
      <c r="W72" s="108" t="str">
        <f>'Fy kat'!AX71</f>
        <v/>
      </c>
      <c r="X72" s="99" t="str">
        <f>'Fy kat'!AY71</f>
        <v/>
      </c>
      <c r="Y72" s="103" t="str">
        <f>'Fy kat'!AZ71</f>
        <v/>
      </c>
      <c r="Z72" s="108" t="str">
        <f>'Fy kat'!BA71</f>
        <v/>
      </c>
      <c r="AA72" s="99" t="str">
        <f>'Fy kat'!BB71</f>
        <v/>
      </c>
      <c r="AB72" s="103" t="str">
        <f>'Fy kat'!BC71</f>
        <v/>
      </c>
      <c r="AC72" s="108" t="str">
        <f>'Fy kat'!BD71</f>
        <v/>
      </c>
      <c r="AD72" s="117"/>
      <c r="AE72" s="103" t="str">
        <f>'Fy kat'!BE71</f>
        <v/>
      </c>
      <c r="AF72" s="103" t="str">
        <f>'Fy kat'!BF71</f>
        <v/>
      </c>
      <c r="AG72" s="108" t="str">
        <f>'Fy kat'!BG71</f>
        <v/>
      </c>
    </row>
    <row r="73" spans="2:33" x14ac:dyDescent="0.25">
      <c r="B73" s="98" t="str">
        <f>'Fy kat'!AC72</f>
        <v/>
      </c>
      <c r="C73" s="99" t="str">
        <f>'Fy kat'!AD72</f>
        <v/>
      </c>
      <c r="D73" s="100" t="str">
        <f>'Fy kat'!AE72</f>
        <v/>
      </c>
      <c r="E73" s="101" t="str">
        <f>'Fy kat'!AF72</f>
        <v/>
      </c>
      <c r="F73" s="102" t="str">
        <f>'Fy kat'!AG72</f>
        <v/>
      </c>
      <c r="G73" s="103" t="str">
        <f>'Fy kat'!AH72</f>
        <v/>
      </c>
      <c r="H73" s="104" t="str">
        <f>'Fy kat'!AI72</f>
        <v/>
      </c>
      <c r="I73" s="105" t="str">
        <f>'Fy kat'!AJ72</f>
        <v/>
      </c>
      <c r="J73" s="103" t="str">
        <f>'Fy kat'!AK72</f>
        <v/>
      </c>
      <c r="K73" s="104" t="str">
        <f>'Fy kat'!AL72</f>
        <v/>
      </c>
      <c r="L73" s="105" t="str">
        <f>'Fy kat'!AM72</f>
        <v/>
      </c>
      <c r="M73" s="103" t="str">
        <f>'Fy kat'!AN72</f>
        <v/>
      </c>
      <c r="N73" s="104" t="str">
        <f>'Fy kat'!AO72</f>
        <v/>
      </c>
      <c r="O73" s="105" t="str">
        <f>'Fy kat'!AP72</f>
        <v/>
      </c>
      <c r="P73" s="103" t="str">
        <f>'Fy kat'!AQ72</f>
        <v/>
      </c>
      <c r="Q73" s="104" t="str">
        <f>'Fy kat'!AR72</f>
        <v/>
      </c>
      <c r="R73" s="105" t="str">
        <f>'Fy kat'!AS72</f>
        <v/>
      </c>
      <c r="S73" s="103" t="str">
        <f>'Fy kat'!AT72</f>
        <v/>
      </c>
      <c r="T73" s="106" t="str">
        <f>'Fy kat'!AU72</f>
        <v/>
      </c>
      <c r="U73" s="107" t="str">
        <f>'Fy kat'!AV72</f>
        <v/>
      </c>
      <c r="V73" s="103" t="str">
        <f>'Fy kat'!AW72</f>
        <v/>
      </c>
      <c r="W73" s="108" t="str">
        <f>'Fy kat'!AX72</f>
        <v/>
      </c>
      <c r="X73" s="99" t="str">
        <f>'Fy kat'!AY72</f>
        <v/>
      </c>
      <c r="Y73" s="103" t="str">
        <f>'Fy kat'!AZ72</f>
        <v/>
      </c>
      <c r="Z73" s="108" t="str">
        <f>'Fy kat'!BA72</f>
        <v/>
      </c>
      <c r="AA73" s="99" t="str">
        <f>'Fy kat'!BB72</f>
        <v/>
      </c>
      <c r="AB73" s="103" t="str">
        <f>'Fy kat'!BC72</f>
        <v/>
      </c>
      <c r="AC73" s="108" t="str">
        <f>'Fy kat'!BD72</f>
        <v/>
      </c>
      <c r="AD73" s="117"/>
      <c r="AE73" s="103" t="str">
        <f>'Fy kat'!BE72</f>
        <v/>
      </c>
      <c r="AF73" s="103" t="str">
        <f>'Fy kat'!BF72</f>
        <v/>
      </c>
      <c r="AG73" s="108" t="str">
        <f>'Fy kat'!BG72</f>
        <v/>
      </c>
    </row>
    <row r="74" spans="2:33" x14ac:dyDescent="0.25">
      <c r="B74" s="98" t="str">
        <f>'Fy kat'!AC73</f>
        <v/>
      </c>
      <c r="C74" s="99" t="str">
        <f>'Fy kat'!AD73</f>
        <v/>
      </c>
      <c r="D74" s="100" t="str">
        <f>'Fy kat'!AE73</f>
        <v/>
      </c>
      <c r="E74" s="101" t="str">
        <f>'Fy kat'!AF73</f>
        <v/>
      </c>
      <c r="F74" s="102" t="str">
        <f>'Fy kat'!AG73</f>
        <v/>
      </c>
      <c r="G74" s="103" t="str">
        <f>'Fy kat'!AH73</f>
        <v/>
      </c>
      <c r="H74" s="104" t="str">
        <f>'Fy kat'!AI73</f>
        <v/>
      </c>
      <c r="I74" s="105" t="str">
        <f>'Fy kat'!AJ73</f>
        <v/>
      </c>
      <c r="J74" s="103" t="str">
        <f>'Fy kat'!AK73</f>
        <v/>
      </c>
      <c r="K74" s="104" t="str">
        <f>'Fy kat'!AL73</f>
        <v/>
      </c>
      <c r="L74" s="105" t="str">
        <f>'Fy kat'!AM73</f>
        <v/>
      </c>
      <c r="M74" s="103" t="str">
        <f>'Fy kat'!AN73</f>
        <v/>
      </c>
      <c r="N74" s="104" t="str">
        <f>'Fy kat'!AO73</f>
        <v/>
      </c>
      <c r="O74" s="105" t="str">
        <f>'Fy kat'!AP73</f>
        <v/>
      </c>
      <c r="P74" s="103" t="str">
        <f>'Fy kat'!AQ73</f>
        <v/>
      </c>
      <c r="Q74" s="104" t="str">
        <f>'Fy kat'!AR73</f>
        <v/>
      </c>
      <c r="R74" s="105" t="str">
        <f>'Fy kat'!AS73</f>
        <v/>
      </c>
      <c r="S74" s="103" t="str">
        <f>'Fy kat'!AT73</f>
        <v/>
      </c>
      <c r="T74" s="106" t="str">
        <f>'Fy kat'!AU73</f>
        <v/>
      </c>
      <c r="U74" s="107" t="str">
        <f>'Fy kat'!AV73</f>
        <v/>
      </c>
      <c r="V74" s="103" t="str">
        <f>'Fy kat'!AW73</f>
        <v/>
      </c>
      <c r="W74" s="108" t="str">
        <f>'Fy kat'!AX73</f>
        <v/>
      </c>
      <c r="X74" s="99" t="str">
        <f>'Fy kat'!AY73</f>
        <v/>
      </c>
      <c r="Y74" s="103" t="str">
        <f>'Fy kat'!AZ73</f>
        <v/>
      </c>
      <c r="Z74" s="108" t="str">
        <f>'Fy kat'!BA73</f>
        <v/>
      </c>
      <c r="AA74" s="99" t="str">
        <f>'Fy kat'!BB73</f>
        <v/>
      </c>
      <c r="AB74" s="103" t="str">
        <f>'Fy kat'!BC73</f>
        <v/>
      </c>
      <c r="AC74" s="108" t="str">
        <f>'Fy kat'!BD73</f>
        <v/>
      </c>
      <c r="AD74" s="117"/>
      <c r="AE74" s="103" t="str">
        <f>'Fy kat'!BE73</f>
        <v/>
      </c>
      <c r="AF74" s="103" t="str">
        <f>'Fy kat'!BF73</f>
        <v/>
      </c>
      <c r="AG74" s="108" t="str">
        <f>'Fy kat'!BG73</f>
        <v/>
      </c>
    </row>
    <row r="75" spans="2:33" x14ac:dyDescent="0.25">
      <c r="B75" s="98" t="str">
        <f>'Fy kat'!AC74</f>
        <v/>
      </c>
      <c r="C75" s="99" t="str">
        <f>'Fy kat'!AD74</f>
        <v/>
      </c>
      <c r="D75" s="100" t="str">
        <f>'Fy kat'!AE74</f>
        <v/>
      </c>
      <c r="E75" s="101" t="str">
        <f>'Fy kat'!AF74</f>
        <v/>
      </c>
      <c r="F75" s="102" t="str">
        <f>'Fy kat'!AG74</f>
        <v/>
      </c>
      <c r="G75" s="103" t="str">
        <f>'Fy kat'!AH74</f>
        <v/>
      </c>
      <c r="H75" s="104" t="str">
        <f>'Fy kat'!AI74</f>
        <v/>
      </c>
      <c r="I75" s="105" t="str">
        <f>'Fy kat'!AJ74</f>
        <v/>
      </c>
      <c r="J75" s="103" t="str">
        <f>'Fy kat'!AK74</f>
        <v/>
      </c>
      <c r="K75" s="104" t="str">
        <f>'Fy kat'!AL74</f>
        <v/>
      </c>
      <c r="L75" s="105" t="str">
        <f>'Fy kat'!AM74</f>
        <v/>
      </c>
      <c r="M75" s="103" t="str">
        <f>'Fy kat'!AN74</f>
        <v/>
      </c>
      <c r="N75" s="104" t="str">
        <f>'Fy kat'!AO74</f>
        <v/>
      </c>
      <c r="O75" s="105" t="str">
        <f>'Fy kat'!AP74</f>
        <v/>
      </c>
      <c r="P75" s="103" t="str">
        <f>'Fy kat'!AQ74</f>
        <v/>
      </c>
      <c r="Q75" s="104" t="str">
        <f>'Fy kat'!AR74</f>
        <v/>
      </c>
      <c r="R75" s="105" t="str">
        <f>'Fy kat'!AS74</f>
        <v/>
      </c>
      <c r="S75" s="103" t="str">
        <f>'Fy kat'!AT74</f>
        <v/>
      </c>
      <c r="T75" s="106" t="str">
        <f>'Fy kat'!AU74</f>
        <v/>
      </c>
      <c r="U75" s="107" t="str">
        <f>'Fy kat'!AV74</f>
        <v/>
      </c>
      <c r="V75" s="103" t="str">
        <f>'Fy kat'!AW74</f>
        <v/>
      </c>
      <c r="W75" s="108" t="str">
        <f>'Fy kat'!AX74</f>
        <v/>
      </c>
      <c r="X75" s="99" t="str">
        <f>'Fy kat'!AY74</f>
        <v/>
      </c>
      <c r="Y75" s="103" t="str">
        <f>'Fy kat'!AZ74</f>
        <v/>
      </c>
      <c r="Z75" s="108" t="str">
        <f>'Fy kat'!BA74</f>
        <v/>
      </c>
      <c r="AA75" s="99" t="str">
        <f>'Fy kat'!BB74</f>
        <v/>
      </c>
      <c r="AB75" s="103" t="str">
        <f>'Fy kat'!BC74</f>
        <v/>
      </c>
      <c r="AC75" s="108" t="str">
        <f>'Fy kat'!BD74</f>
        <v/>
      </c>
      <c r="AD75" s="117"/>
      <c r="AE75" s="103" t="str">
        <f>'Fy kat'!BE74</f>
        <v/>
      </c>
      <c r="AF75" s="103" t="str">
        <f>'Fy kat'!BF74</f>
        <v/>
      </c>
      <c r="AG75" s="108" t="str">
        <f>'Fy kat'!BG74</f>
        <v/>
      </c>
    </row>
    <row r="76" spans="2:33" x14ac:dyDescent="0.25">
      <c r="B76" s="98" t="str">
        <f>'Fy kat'!AC75</f>
        <v/>
      </c>
      <c r="C76" s="99" t="str">
        <f>'Fy kat'!AD75</f>
        <v/>
      </c>
      <c r="D76" s="100" t="str">
        <f>'Fy kat'!AE75</f>
        <v/>
      </c>
      <c r="E76" s="101" t="str">
        <f>'Fy kat'!AF75</f>
        <v/>
      </c>
      <c r="F76" s="102" t="str">
        <f>'Fy kat'!AG75</f>
        <v/>
      </c>
      <c r="G76" s="103" t="str">
        <f>'Fy kat'!AH75</f>
        <v/>
      </c>
      <c r="H76" s="104" t="str">
        <f>'Fy kat'!AI75</f>
        <v/>
      </c>
      <c r="I76" s="105" t="str">
        <f>'Fy kat'!AJ75</f>
        <v/>
      </c>
      <c r="J76" s="103" t="str">
        <f>'Fy kat'!AK75</f>
        <v/>
      </c>
      <c r="K76" s="104" t="str">
        <f>'Fy kat'!AL75</f>
        <v/>
      </c>
      <c r="L76" s="105" t="str">
        <f>'Fy kat'!AM75</f>
        <v/>
      </c>
      <c r="M76" s="103" t="str">
        <f>'Fy kat'!AN75</f>
        <v/>
      </c>
      <c r="N76" s="104" t="str">
        <f>'Fy kat'!AO75</f>
        <v/>
      </c>
      <c r="O76" s="105" t="str">
        <f>'Fy kat'!AP75</f>
        <v/>
      </c>
      <c r="P76" s="103" t="str">
        <f>'Fy kat'!AQ75</f>
        <v/>
      </c>
      <c r="Q76" s="104" t="str">
        <f>'Fy kat'!AR75</f>
        <v/>
      </c>
      <c r="R76" s="105" t="str">
        <f>'Fy kat'!AS75</f>
        <v/>
      </c>
      <c r="S76" s="103" t="str">
        <f>'Fy kat'!AT75</f>
        <v/>
      </c>
      <c r="T76" s="106" t="str">
        <f>'Fy kat'!AU75</f>
        <v/>
      </c>
      <c r="U76" s="107" t="str">
        <f>'Fy kat'!AV75</f>
        <v/>
      </c>
      <c r="V76" s="103" t="str">
        <f>'Fy kat'!AW75</f>
        <v/>
      </c>
      <c r="W76" s="108" t="str">
        <f>'Fy kat'!AX75</f>
        <v/>
      </c>
      <c r="X76" s="99" t="str">
        <f>'Fy kat'!AY75</f>
        <v/>
      </c>
      <c r="Y76" s="103" t="str">
        <f>'Fy kat'!AZ75</f>
        <v/>
      </c>
      <c r="Z76" s="108" t="str">
        <f>'Fy kat'!BA75</f>
        <v/>
      </c>
      <c r="AA76" s="99" t="str">
        <f>'Fy kat'!BB75</f>
        <v/>
      </c>
      <c r="AB76" s="103" t="str">
        <f>'Fy kat'!BC75</f>
        <v/>
      </c>
      <c r="AC76" s="108" t="str">
        <f>'Fy kat'!BD75</f>
        <v/>
      </c>
      <c r="AD76" s="117"/>
      <c r="AE76" s="103" t="str">
        <f>'Fy kat'!BE75</f>
        <v/>
      </c>
      <c r="AF76" s="103" t="str">
        <f>'Fy kat'!BF75</f>
        <v/>
      </c>
      <c r="AG76" s="108" t="str">
        <f>'Fy kat'!BG75</f>
        <v/>
      </c>
    </row>
    <row r="77" spans="2:33" x14ac:dyDescent="0.25">
      <c r="B77" s="98" t="str">
        <f>'Fy kat'!AC76</f>
        <v/>
      </c>
      <c r="C77" s="99" t="str">
        <f>'Fy kat'!AD76</f>
        <v/>
      </c>
      <c r="D77" s="100" t="str">
        <f>'Fy kat'!AE76</f>
        <v/>
      </c>
      <c r="E77" s="101" t="str">
        <f>'Fy kat'!AF76</f>
        <v/>
      </c>
      <c r="F77" s="102" t="str">
        <f>'Fy kat'!AG76</f>
        <v/>
      </c>
      <c r="G77" s="103" t="str">
        <f>'Fy kat'!AH76</f>
        <v/>
      </c>
      <c r="H77" s="104" t="str">
        <f>'Fy kat'!AI76</f>
        <v/>
      </c>
      <c r="I77" s="105" t="str">
        <f>'Fy kat'!AJ76</f>
        <v/>
      </c>
      <c r="J77" s="103" t="str">
        <f>'Fy kat'!AK76</f>
        <v/>
      </c>
      <c r="K77" s="104" t="str">
        <f>'Fy kat'!AL76</f>
        <v/>
      </c>
      <c r="L77" s="105" t="str">
        <f>'Fy kat'!AM76</f>
        <v/>
      </c>
      <c r="M77" s="103" t="str">
        <f>'Fy kat'!AN76</f>
        <v/>
      </c>
      <c r="N77" s="104" t="str">
        <f>'Fy kat'!AO76</f>
        <v/>
      </c>
      <c r="O77" s="105" t="str">
        <f>'Fy kat'!AP76</f>
        <v/>
      </c>
      <c r="P77" s="103" t="str">
        <f>'Fy kat'!AQ76</f>
        <v/>
      </c>
      <c r="Q77" s="104" t="str">
        <f>'Fy kat'!AR76</f>
        <v/>
      </c>
      <c r="R77" s="105" t="str">
        <f>'Fy kat'!AS76</f>
        <v/>
      </c>
      <c r="S77" s="103" t="str">
        <f>'Fy kat'!AT76</f>
        <v/>
      </c>
      <c r="T77" s="106" t="str">
        <f>'Fy kat'!AU76</f>
        <v/>
      </c>
      <c r="U77" s="107" t="str">
        <f>'Fy kat'!AV76</f>
        <v/>
      </c>
      <c r="V77" s="103" t="str">
        <f>'Fy kat'!AW76</f>
        <v/>
      </c>
      <c r="W77" s="108" t="str">
        <f>'Fy kat'!AX76</f>
        <v/>
      </c>
      <c r="X77" s="99" t="str">
        <f>'Fy kat'!AY76</f>
        <v/>
      </c>
      <c r="Y77" s="103" t="str">
        <f>'Fy kat'!AZ76</f>
        <v/>
      </c>
      <c r="Z77" s="108" t="str">
        <f>'Fy kat'!BA76</f>
        <v/>
      </c>
      <c r="AA77" s="99" t="str">
        <f>'Fy kat'!BB76</f>
        <v/>
      </c>
      <c r="AB77" s="103" t="str">
        <f>'Fy kat'!BC76</f>
        <v/>
      </c>
      <c r="AC77" s="108" t="str">
        <f>'Fy kat'!BD76</f>
        <v/>
      </c>
      <c r="AD77" s="117"/>
      <c r="AE77" s="103" t="str">
        <f>'Fy kat'!BE76</f>
        <v/>
      </c>
      <c r="AF77" s="103" t="str">
        <f>'Fy kat'!BF76</f>
        <v/>
      </c>
      <c r="AG77" s="108" t="str">
        <f>'Fy kat'!BG76</f>
        <v/>
      </c>
    </row>
    <row r="78" spans="2:33" x14ac:dyDescent="0.25">
      <c r="B78" s="98" t="str">
        <f>'Fy kat'!AC77</f>
        <v/>
      </c>
      <c r="C78" s="99" t="str">
        <f>'Fy kat'!AD77</f>
        <v/>
      </c>
      <c r="D78" s="100" t="str">
        <f>'Fy kat'!AE77</f>
        <v/>
      </c>
      <c r="E78" s="101" t="str">
        <f>'Fy kat'!AF77</f>
        <v/>
      </c>
      <c r="F78" s="102" t="str">
        <f>'Fy kat'!AG77</f>
        <v/>
      </c>
      <c r="G78" s="103" t="str">
        <f>'Fy kat'!AH77</f>
        <v/>
      </c>
      <c r="H78" s="104" t="str">
        <f>'Fy kat'!AI77</f>
        <v/>
      </c>
      <c r="I78" s="105" t="str">
        <f>'Fy kat'!AJ77</f>
        <v/>
      </c>
      <c r="J78" s="103" t="str">
        <f>'Fy kat'!AK77</f>
        <v/>
      </c>
      <c r="K78" s="104" t="str">
        <f>'Fy kat'!AL77</f>
        <v/>
      </c>
      <c r="L78" s="105" t="str">
        <f>'Fy kat'!AM77</f>
        <v/>
      </c>
      <c r="M78" s="103" t="str">
        <f>'Fy kat'!AN77</f>
        <v/>
      </c>
      <c r="N78" s="104" t="str">
        <f>'Fy kat'!AO77</f>
        <v/>
      </c>
      <c r="O78" s="105" t="str">
        <f>'Fy kat'!AP77</f>
        <v/>
      </c>
      <c r="P78" s="103" t="str">
        <f>'Fy kat'!AQ77</f>
        <v/>
      </c>
      <c r="Q78" s="104" t="str">
        <f>'Fy kat'!AR77</f>
        <v/>
      </c>
      <c r="R78" s="105" t="str">
        <f>'Fy kat'!AS77</f>
        <v/>
      </c>
      <c r="S78" s="103" t="str">
        <f>'Fy kat'!AT77</f>
        <v/>
      </c>
      <c r="T78" s="106" t="str">
        <f>'Fy kat'!AU77</f>
        <v/>
      </c>
      <c r="U78" s="107" t="str">
        <f>'Fy kat'!AV77</f>
        <v/>
      </c>
      <c r="V78" s="103" t="str">
        <f>'Fy kat'!AW77</f>
        <v/>
      </c>
      <c r="W78" s="108" t="str">
        <f>'Fy kat'!AX77</f>
        <v/>
      </c>
      <c r="X78" s="99" t="str">
        <f>'Fy kat'!AY77</f>
        <v/>
      </c>
      <c r="Y78" s="103" t="str">
        <f>'Fy kat'!AZ77</f>
        <v/>
      </c>
      <c r="Z78" s="108" t="str">
        <f>'Fy kat'!BA77</f>
        <v/>
      </c>
      <c r="AA78" s="99" t="str">
        <f>'Fy kat'!BB77</f>
        <v/>
      </c>
      <c r="AB78" s="103" t="str">
        <f>'Fy kat'!BC77</f>
        <v/>
      </c>
      <c r="AC78" s="108" t="str">
        <f>'Fy kat'!BD77</f>
        <v/>
      </c>
      <c r="AD78" s="117"/>
      <c r="AE78" s="103" t="str">
        <f>'Fy kat'!BE77</f>
        <v/>
      </c>
      <c r="AF78" s="103" t="str">
        <f>'Fy kat'!BF77</f>
        <v/>
      </c>
      <c r="AG78" s="108" t="str">
        <f>'Fy kat'!BG77</f>
        <v/>
      </c>
    </row>
    <row r="79" spans="2:33" x14ac:dyDescent="0.25">
      <c r="B79" s="98" t="str">
        <f>'Fy kat'!AC78</f>
        <v/>
      </c>
      <c r="C79" s="99" t="str">
        <f>'Fy kat'!AD78</f>
        <v/>
      </c>
      <c r="D79" s="100" t="str">
        <f>'Fy kat'!AE78</f>
        <v/>
      </c>
      <c r="E79" s="101" t="str">
        <f>'Fy kat'!AF78</f>
        <v/>
      </c>
      <c r="F79" s="102" t="str">
        <f>'Fy kat'!AG78</f>
        <v/>
      </c>
      <c r="G79" s="103" t="str">
        <f>'Fy kat'!AH78</f>
        <v/>
      </c>
      <c r="H79" s="104" t="str">
        <f>'Fy kat'!AI78</f>
        <v/>
      </c>
      <c r="I79" s="105" t="str">
        <f>'Fy kat'!AJ78</f>
        <v/>
      </c>
      <c r="J79" s="103" t="str">
        <f>'Fy kat'!AK78</f>
        <v/>
      </c>
      <c r="K79" s="104" t="str">
        <f>'Fy kat'!AL78</f>
        <v/>
      </c>
      <c r="L79" s="105" t="str">
        <f>'Fy kat'!AM78</f>
        <v/>
      </c>
      <c r="M79" s="103" t="str">
        <f>'Fy kat'!AN78</f>
        <v/>
      </c>
      <c r="N79" s="104" t="str">
        <f>'Fy kat'!AO78</f>
        <v/>
      </c>
      <c r="O79" s="105" t="str">
        <f>'Fy kat'!AP78</f>
        <v/>
      </c>
      <c r="P79" s="103" t="str">
        <f>'Fy kat'!AQ78</f>
        <v/>
      </c>
      <c r="Q79" s="104" t="str">
        <f>'Fy kat'!AR78</f>
        <v/>
      </c>
      <c r="R79" s="105" t="str">
        <f>'Fy kat'!AS78</f>
        <v/>
      </c>
      <c r="S79" s="103" t="str">
        <f>'Fy kat'!AT78</f>
        <v/>
      </c>
      <c r="T79" s="106" t="str">
        <f>'Fy kat'!AU78</f>
        <v/>
      </c>
      <c r="U79" s="107" t="str">
        <f>'Fy kat'!AV78</f>
        <v/>
      </c>
      <c r="V79" s="103" t="str">
        <f>'Fy kat'!AW78</f>
        <v/>
      </c>
      <c r="W79" s="108" t="str">
        <f>'Fy kat'!AX78</f>
        <v/>
      </c>
      <c r="X79" s="99" t="str">
        <f>'Fy kat'!AY78</f>
        <v/>
      </c>
      <c r="Y79" s="103" t="str">
        <f>'Fy kat'!AZ78</f>
        <v/>
      </c>
      <c r="Z79" s="108" t="str">
        <f>'Fy kat'!BA78</f>
        <v/>
      </c>
      <c r="AA79" s="99" t="str">
        <f>'Fy kat'!BB78</f>
        <v/>
      </c>
      <c r="AB79" s="103" t="str">
        <f>'Fy kat'!BC78</f>
        <v/>
      </c>
      <c r="AC79" s="108" t="str">
        <f>'Fy kat'!BD78</f>
        <v/>
      </c>
      <c r="AD79" s="117"/>
      <c r="AE79" s="103" t="str">
        <f>'Fy kat'!BE78</f>
        <v/>
      </c>
      <c r="AF79" s="103" t="str">
        <f>'Fy kat'!BF78</f>
        <v/>
      </c>
      <c r="AG79" s="108" t="str">
        <f>'Fy kat'!BG78</f>
        <v/>
      </c>
    </row>
    <row r="80" spans="2:33" x14ac:dyDescent="0.25">
      <c r="B80" s="98" t="str">
        <f>'Fy kat'!AC79</f>
        <v/>
      </c>
      <c r="C80" s="99" t="str">
        <f>'Fy kat'!AD79</f>
        <v/>
      </c>
      <c r="D80" s="100" t="str">
        <f>'Fy kat'!AE79</f>
        <v/>
      </c>
      <c r="E80" s="101" t="str">
        <f>'Fy kat'!AF79</f>
        <v/>
      </c>
      <c r="F80" s="102" t="str">
        <f>'Fy kat'!AG79</f>
        <v/>
      </c>
      <c r="G80" s="103" t="str">
        <f>'Fy kat'!AH79</f>
        <v/>
      </c>
      <c r="H80" s="104" t="str">
        <f>'Fy kat'!AI79</f>
        <v/>
      </c>
      <c r="I80" s="105" t="str">
        <f>'Fy kat'!AJ79</f>
        <v/>
      </c>
      <c r="J80" s="103" t="str">
        <f>'Fy kat'!AK79</f>
        <v/>
      </c>
      <c r="K80" s="104" t="str">
        <f>'Fy kat'!AL79</f>
        <v/>
      </c>
      <c r="L80" s="105" t="str">
        <f>'Fy kat'!AM79</f>
        <v/>
      </c>
      <c r="M80" s="103" t="str">
        <f>'Fy kat'!AN79</f>
        <v/>
      </c>
      <c r="N80" s="104" t="str">
        <f>'Fy kat'!AO79</f>
        <v/>
      </c>
      <c r="O80" s="105" t="str">
        <f>'Fy kat'!AP79</f>
        <v/>
      </c>
      <c r="P80" s="103" t="str">
        <f>'Fy kat'!AQ79</f>
        <v/>
      </c>
      <c r="Q80" s="104" t="str">
        <f>'Fy kat'!AR79</f>
        <v/>
      </c>
      <c r="R80" s="105" t="str">
        <f>'Fy kat'!AS79</f>
        <v/>
      </c>
      <c r="S80" s="103" t="str">
        <f>'Fy kat'!AT79</f>
        <v/>
      </c>
      <c r="T80" s="106" t="str">
        <f>'Fy kat'!AU79</f>
        <v/>
      </c>
      <c r="U80" s="107" t="str">
        <f>'Fy kat'!AV79</f>
        <v/>
      </c>
      <c r="V80" s="103" t="str">
        <f>'Fy kat'!AW79</f>
        <v/>
      </c>
      <c r="W80" s="108" t="str">
        <f>'Fy kat'!AX79</f>
        <v/>
      </c>
      <c r="X80" s="99" t="str">
        <f>'Fy kat'!AY79</f>
        <v/>
      </c>
      <c r="Y80" s="103" t="str">
        <f>'Fy kat'!AZ79</f>
        <v/>
      </c>
      <c r="Z80" s="108" t="str">
        <f>'Fy kat'!BA79</f>
        <v/>
      </c>
      <c r="AA80" s="99" t="str">
        <f>'Fy kat'!BB79</f>
        <v/>
      </c>
      <c r="AB80" s="103" t="str">
        <f>'Fy kat'!BC79</f>
        <v/>
      </c>
      <c r="AC80" s="108" t="str">
        <f>'Fy kat'!BD79</f>
        <v/>
      </c>
      <c r="AD80" s="117"/>
      <c r="AE80" s="103" t="str">
        <f>'Fy kat'!BE79</f>
        <v/>
      </c>
      <c r="AF80" s="103" t="str">
        <f>'Fy kat'!BF79</f>
        <v/>
      </c>
      <c r="AG80" s="108" t="str">
        <f>'Fy kat'!BG79</f>
        <v/>
      </c>
    </row>
    <row r="81" spans="2:33" x14ac:dyDescent="0.25">
      <c r="B81" s="98" t="str">
        <f>'Fy kat'!AC80</f>
        <v/>
      </c>
      <c r="C81" s="99" t="str">
        <f>'Fy kat'!AD80</f>
        <v/>
      </c>
      <c r="D81" s="100" t="str">
        <f>'Fy kat'!AE80</f>
        <v/>
      </c>
      <c r="E81" s="101" t="str">
        <f>'Fy kat'!AF80</f>
        <v/>
      </c>
      <c r="F81" s="102" t="str">
        <f>'Fy kat'!AG80</f>
        <v/>
      </c>
      <c r="G81" s="103" t="str">
        <f>'Fy kat'!AH80</f>
        <v/>
      </c>
      <c r="H81" s="104" t="str">
        <f>'Fy kat'!AI80</f>
        <v/>
      </c>
      <c r="I81" s="105" t="str">
        <f>'Fy kat'!AJ80</f>
        <v/>
      </c>
      <c r="J81" s="103" t="str">
        <f>'Fy kat'!AK80</f>
        <v/>
      </c>
      <c r="K81" s="104" t="str">
        <f>'Fy kat'!AL80</f>
        <v/>
      </c>
      <c r="L81" s="105" t="str">
        <f>'Fy kat'!AM80</f>
        <v/>
      </c>
      <c r="M81" s="103" t="str">
        <f>'Fy kat'!AN80</f>
        <v/>
      </c>
      <c r="N81" s="104" t="str">
        <f>'Fy kat'!AO80</f>
        <v/>
      </c>
      <c r="O81" s="105" t="str">
        <f>'Fy kat'!AP80</f>
        <v/>
      </c>
      <c r="P81" s="103" t="str">
        <f>'Fy kat'!AQ80</f>
        <v/>
      </c>
      <c r="Q81" s="104" t="str">
        <f>'Fy kat'!AR80</f>
        <v/>
      </c>
      <c r="R81" s="105" t="str">
        <f>'Fy kat'!AS80</f>
        <v/>
      </c>
      <c r="S81" s="103" t="str">
        <f>'Fy kat'!AT80</f>
        <v/>
      </c>
      <c r="T81" s="106" t="str">
        <f>'Fy kat'!AU80</f>
        <v/>
      </c>
      <c r="U81" s="107" t="str">
        <f>'Fy kat'!AV80</f>
        <v/>
      </c>
      <c r="V81" s="103" t="str">
        <f>'Fy kat'!AW80</f>
        <v/>
      </c>
      <c r="W81" s="108" t="str">
        <f>'Fy kat'!AX80</f>
        <v/>
      </c>
      <c r="X81" s="99" t="str">
        <f>'Fy kat'!AY80</f>
        <v/>
      </c>
      <c r="Y81" s="103" t="str">
        <f>'Fy kat'!AZ80</f>
        <v/>
      </c>
      <c r="Z81" s="108" t="str">
        <f>'Fy kat'!BA80</f>
        <v/>
      </c>
      <c r="AA81" s="99" t="str">
        <f>'Fy kat'!BB80</f>
        <v/>
      </c>
      <c r="AB81" s="103" t="str">
        <f>'Fy kat'!BC80</f>
        <v/>
      </c>
      <c r="AC81" s="108" t="str">
        <f>'Fy kat'!BD80</f>
        <v/>
      </c>
      <c r="AD81" s="117"/>
      <c r="AE81" s="103" t="str">
        <f>'Fy kat'!BE80</f>
        <v/>
      </c>
      <c r="AF81" s="103" t="str">
        <f>'Fy kat'!BF80</f>
        <v/>
      </c>
      <c r="AG81" s="108" t="str">
        <f>'Fy kat'!BG80</f>
        <v/>
      </c>
    </row>
    <row r="82" spans="2:33" x14ac:dyDescent="0.25">
      <c r="B82" s="98" t="str">
        <f>'Fy kat'!AC81</f>
        <v/>
      </c>
      <c r="C82" s="99" t="str">
        <f>'Fy kat'!AD81</f>
        <v/>
      </c>
      <c r="D82" s="100" t="str">
        <f>'Fy kat'!AE81</f>
        <v/>
      </c>
      <c r="E82" s="101" t="str">
        <f>'Fy kat'!AF81</f>
        <v/>
      </c>
      <c r="F82" s="102" t="str">
        <f>'Fy kat'!AG81</f>
        <v/>
      </c>
      <c r="G82" s="103" t="str">
        <f>'Fy kat'!AH81</f>
        <v/>
      </c>
      <c r="H82" s="104" t="str">
        <f>'Fy kat'!AI81</f>
        <v/>
      </c>
      <c r="I82" s="105" t="str">
        <f>'Fy kat'!AJ81</f>
        <v/>
      </c>
      <c r="J82" s="103" t="str">
        <f>'Fy kat'!AK81</f>
        <v/>
      </c>
      <c r="K82" s="104" t="str">
        <f>'Fy kat'!AL81</f>
        <v/>
      </c>
      <c r="L82" s="105" t="str">
        <f>'Fy kat'!AM81</f>
        <v/>
      </c>
      <c r="M82" s="103" t="str">
        <f>'Fy kat'!AN81</f>
        <v/>
      </c>
      <c r="N82" s="104" t="str">
        <f>'Fy kat'!AO81</f>
        <v/>
      </c>
      <c r="O82" s="105" t="str">
        <f>'Fy kat'!AP81</f>
        <v/>
      </c>
      <c r="P82" s="103" t="str">
        <f>'Fy kat'!AQ81</f>
        <v/>
      </c>
      <c r="Q82" s="104" t="str">
        <f>'Fy kat'!AR81</f>
        <v/>
      </c>
      <c r="R82" s="105" t="str">
        <f>'Fy kat'!AS81</f>
        <v/>
      </c>
      <c r="S82" s="103" t="str">
        <f>'Fy kat'!AT81</f>
        <v/>
      </c>
      <c r="T82" s="106" t="str">
        <f>'Fy kat'!AU81</f>
        <v/>
      </c>
      <c r="U82" s="107" t="str">
        <f>'Fy kat'!AV81</f>
        <v/>
      </c>
      <c r="V82" s="103" t="str">
        <f>'Fy kat'!AW81</f>
        <v/>
      </c>
      <c r="W82" s="108" t="str">
        <f>'Fy kat'!AX81</f>
        <v/>
      </c>
      <c r="X82" s="99" t="str">
        <f>'Fy kat'!AY81</f>
        <v/>
      </c>
      <c r="Y82" s="103" t="str">
        <f>'Fy kat'!AZ81</f>
        <v/>
      </c>
      <c r="Z82" s="108" t="str">
        <f>'Fy kat'!BA81</f>
        <v/>
      </c>
      <c r="AA82" s="99" t="str">
        <f>'Fy kat'!BB81</f>
        <v/>
      </c>
      <c r="AB82" s="103" t="str">
        <f>'Fy kat'!BC81</f>
        <v/>
      </c>
      <c r="AC82" s="108" t="str">
        <f>'Fy kat'!BD81</f>
        <v/>
      </c>
      <c r="AD82" s="117"/>
      <c r="AE82" s="103" t="str">
        <f>'Fy kat'!BE81</f>
        <v/>
      </c>
      <c r="AF82" s="103" t="str">
        <f>'Fy kat'!BF81</f>
        <v/>
      </c>
      <c r="AG82" s="108" t="str">
        <f>'Fy kat'!BG81</f>
        <v/>
      </c>
    </row>
    <row r="83" spans="2:33" x14ac:dyDescent="0.25">
      <c r="B83" s="98" t="str">
        <f>'Fy kat'!AC82</f>
        <v/>
      </c>
      <c r="C83" s="99" t="str">
        <f>'Fy kat'!AD82</f>
        <v/>
      </c>
      <c r="D83" s="100" t="str">
        <f>'Fy kat'!AE82</f>
        <v/>
      </c>
      <c r="E83" s="101" t="str">
        <f>'Fy kat'!AF82</f>
        <v/>
      </c>
      <c r="F83" s="102" t="str">
        <f>'Fy kat'!AG82</f>
        <v/>
      </c>
      <c r="G83" s="103" t="str">
        <f>'Fy kat'!AH82</f>
        <v/>
      </c>
      <c r="H83" s="104" t="str">
        <f>'Fy kat'!AI82</f>
        <v/>
      </c>
      <c r="I83" s="105" t="str">
        <f>'Fy kat'!AJ82</f>
        <v/>
      </c>
      <c r="J83" s="103" t="str">
        <f>'Fy kat'!AK82</f>
        <v/>
      </c>
      <c r="K83" s="104" t="str">
        <f>'Fy kat'!AL82</f>
        <v/>
      </c>
      <c r="L83" s="105" t="str">
        <f>'Fy kat'!AM82</f>
        <v/>
      </c>
      <c r="M83" s="103" t="str">
        <f>'Fy kat'!AN82</f>
        <v/>
      </c>
      <c r="N83" s="104" t="str">
        <f>'Fy kat'!AO82</f>
        <v/>
      </c>
      <c r="O83" s="105" t="str">
        <f>'Fy kat'!AP82</f>
        <v/>
      </c>
      <c r="P83" s="103" t="str">
        <f>'Fy kat'!AQ82</f>
        <v/>
      </c>
      <c r="Q83" s="104" t="str">
        <f>'Fy kat'!AR82</f>
        <v/>
      </c>
      <c r="R83" s="105" t="str">
        <f>'Fy kat'!AS82</f>
        <v/>
      </c>
      <c r="S83" s="103" t="str">
        <f>'Fy kat'!AT82</f>
        <v/>
      </c>
      <c r="T83" s="106" t="str">
        <f>'Fy kat'!AU82</f>
        <v/>
      </c>
      <c r="U83" s="107" t="str">
        <f>'Fy kat'!AV82</f>
        <v/>
      </c>
      <c r="V83" s="103" t="str">
        <f>'Fy kat'!AW82</f>
        <v/>
      </c>
      <c r="W83" s="108" t="str">
        <f>'Fy kat'!AX82</f>
        <v/>
      </c>
      <c r="X83" s="99" t="str">
        <f>'Fy kat'!AY82</f>
        <v/>
      </c>
      <c r="Y83" s="103" t="str">
        <f>'Fy kat'!AZ82</f>
        <v/>
      </c>
      <c r="Z83" s="108" t="str">
        <f>'Fy kat'!BA82</f>
        <v/>
      </c>
      <c r="AA83" s="99" t="str">
        <f>'Fy kat'!BB82</f>
        <v/>
      </c>
      <c r="AB83" s="103" t="str">
        <f>'Fy kat'!BC82</f>
        <v/>
      </c>
      <c r="AC83" s="108" t="str">
        <f>'Fy kat'!BD82</f>
        <v/>
      </c>
      <c r="AD83" s="117"/>
      <c r="AE83" s="103" t="str">
        <f>'Fy kat'!BE82</f>
        <v/>
      </c>
      <c r="AF83" s="103" t="str">
        <f>'Fy kat'!BF82</f>
        <v/>
      </c>
      <c r="AG83" s="108" t="str">
        <f>'Fy kat'!BG82</f>
        <v/>
      </c>
    </row>
    <row r="84" spans="2:33" x14ac:dyDescent="0.25">
      <c r="B84" s="98" t="str">
        <f>'Fy kat'!AC83</f>
        <v/>
      </c>
      <c r="C84" s="99" t="str">
        <f>'Fy kat'!AD83</f>
        <v/>
      </c>
      <c r="D84" s="100" t="str">
        <f>'Fy kat'!AE83</f>
        <v/>
      </c>
      <c r="E84" s="101" t="str">
        <f>'Fy kat'!AF83</f>
        <v/>
      </c>
      <c r="F84" s="102" t="str">
        <f>'Fy kat'!AG83</f>
        <v/>
      </c>
      <c r="G84" s="103" t="str">
        <f>'Fy kat'!AH83</f>
        <v/>
      </c>
      <c r="H84" s="104" t="str">
        <f>'Fy kat'!AI83</f>
        <v/>
      </c>
      <c r="I84" s="105" t="str">
        <f>'Fy kat'!AJ83</f>
        <v/>
      </c>
      <c r="J84" s="103" t="str">
        <f>'Fy kat'!AK83</f>
        <v/>
      </c>
      <c r="K84" s="104" t="str">
        <f>'Fy kat'!AL83</f>
        <v/>
      </c>
      <c r="L84" s="105" t="str">
        <f>'Fy kat'!AM83</f>
        <v/>
      </c>
      <c r="M84" s="103" t="str">
        <f>'Fy kat'!AN83</f>
        <v/>
      </c>
      <c r="N84" s="104" t="str">
        <f>'Fy kat'!AO83</f>
        <v/>
      </c>
      <c r="O84" s="105" t="s">
        <v>69</v>
      </c>
      <c r="P84" s="103" t="str">
        <f>'Fy kat'!AQ83</f>
        <v/>
      </c>
      <c r="Q84" s="104" t="str">
        <f>'Fy kat'!AR83</f>
        <v/>
      </c>
      <c r="R84" s="105" t="str">
        <f>'Fy kat'!AS83</f>
        <v/>
      </c>
      <c r="S84" s="103" t="str">
        <f>'Fy kat'!AT83</f>
        <v/>
      </c>
      <c r="T84" s="106" t="str">
        <f>'Fy kat'!AU83</f>
        <v/>
      </c>
      <c r="U84" s="107" t="str">
        <f>'Fy kat'!AV83</f>
        <v/>
      </c>
      <c r="V84" s="103" t="str">
        <f>'Fy kat'!AW83</f>
        <v/>
      </c>
      <c r="W84" s="108" t="str">
        <f>'Fy kat'!AX83</f>
        <v/>
      </c>
      <c r="X84" s="99" t="str">
        <f>'Fy kat'!AY83</f>
        <v/>
      </c>
      <c r="Y84" s="103" t="str">
        <f>'Fy kat'!AZ83</f>
        <v/>
      </c>
      <c r="Z84" s="108" t="str">
        <f>'Fy kat'!BA83</f>
        <v/>
      </c>
      <c r="AA84" s="99" t="str">
        <f>'Fy kat'!BB83</f>
        <v/>
      </c>
      <c r="AB84" s="103" t="str">
        <f>'Fy kat'!BC83</f>
        <v/>
      </c>
      <c r="AC84" s="108" t="str">
        <f>'Fy kat'!BD83</f>
        <v/>
      </c>
      <c r="AD84" s="117"/>
      <c r="AE84" s="103" t="str">
        <f>'Fy kat'!BE83</f>
        <v/>
      </c>
      <c r="AF84" s="103" t="str">
        <f>'Fy kat'!BF83</f>
        <v/>
      </c>
      <c r="AG84" s="108" t="str">
        <f>'Fy kat'!BG83</f>
        <v/>
      </c>
    </row>
    <row r="85" spans="2:33" x14ac:dyDescent="0.25">
      <c r="B85" s="98" t="str">
        <f>'Fy kat'!AC84</f>
        <v/>
      </c>
      <c r="C85" s="99" t="str">
        <f>'Fy kat'!AD84</f>
        <v/>
      </c>
      <c r="D85" s="100" t="str">
        <f>'Fy kat'!AE84</f>
        <v/>
      </c>
      <c r="E85" s="101" t="str">
        <f>'Fy kat'!AF84</f>
        <v/>
      </c>
      <c r="F85" s="102" t="str">
        <f>'Fy kat'!AG84</f>
        <v/>
      </c>
      <c r="G85" s="103" t="str">
        <f>'Fy kat'!AH84</f>
        <v/>
      </c>
      <c r="H85" s="104" t="str">
        <f>'Fy kat'!AI84</f>
        <v/>
      </c>
      <c r="I85" s="105" t="str">
        <f>'Fy kat'!AJ84</f>
        <v/>
      </c>
      <c r="J85" s="103" t="str">
        <f>'Fy kat'!AK84</f>
        <v/>
      </c>
      <c r="K85" s="104" t="str">
        <f>'Fy kat'!AL84</f>
        <v/>
      </c>
      <c r="L85" s="105" t="str">
        <f>'Fy kat'!AM84</f>
        <v/>
      </c>
      <c r="M85" s="103" t="str">
        <f>'Fy kat'!AN84</f>
        <v/>
      </c>
      <c r="N85" s="104" t="str">
        <f>'Fy kat'!AO84</f>
        <v/>
      </c>
      <c r="O85" s="105" t="str">
        <f>'Fy kat'!AP84</f>
        <v/>
      </c>
      <c r="P85" s="103" t="str">
        <f>'Fy kat'!AQ84</f>
        <v/>
      </c>
      <c r="Q85" s="104" t="str">
        <f>'Fy kat'!AR84</f>
        <v/>
      </c>
      <c r="R85" s="105" t="str">
        <f>'Fy kat'!AS84</f>
        <v/>
      </c>
      <c r="S85" s="103" t="str">
        <f>'Fy kat'!AT84</f>
        <v/>
      </c>
      <c r="T85" s="106" t="str">
        <f>'Fy kat'!AU84</f>
        <v/>
      </c>
      <c r="U85" s="107" t="str">
        <f>'Fy kat'!AV84</f>
        <v/>
      </c>
      <c r="V85" s="103" t="str">
        <f>'Fy kat'!AW84</f>
        <v/>
      </c>
      <c r="W85" s="108" t="str">
        <f>'Fy kat'!AX84</f>
        <v/>
      </c>
      <c r="X85" s="99" t="str">
        <f>'Fy kat'!AY84</f>
        <v/>
      </c>
      <c r="Y85" s="103" t="str">
        <f>'Fy kat'!AZ84</f>
        <v/>
      </c>
      <c r="Z85" s="108" t="str">
        <f>'Fy kat'!BA84</f>
        <v/>
      </c>
      <c r="AA85" s="99" t="str">
        <f>'Fy kat'!BB84</f>
        <v/>
      </c>
      <c r="AB85" s="103" t="str">
        <f>'Fy kat'!BC84</f>
        <v/>
      </c>
      <c r="AC85" s="108" t="str">
        <f>'Fy kat'!BD84</f>
        <v/>
      </c>
      <c r="AD85" s="117"/>
      <c r="AE85" s="103" t="str">
        <f>'Fy kat'!BE84</f>
        <v/>
      </c>
      <c r="AF85" s="103" t="str">
        <f>'Fy kat'!BF84</f>
        <v/>
      </c>
      <c r="AG85" s="108" t="str">
        <f>'Fy kat'!BG84</f>
        <v/>
      </c>
    </row>
    <row r="86" spans="2:33" x14ac:dyDescent="0.25">
      <c r="B86" s="98" t="str">
        <f>'Fy kat'!AC85</f>
        <v/>
      </c>
      <c r="C86" s="99" t="str">
        <f>'Fy kat'!AD85</f>
        <v/>
      </c>
      <c r="D86" s="100" t="str">
        <f>'Fy kat'!AE85</f>
        <v/>
      </c>
      <c r="E86" s="101" t="str">
        <f>'Fy kat'!AF85</f>
        <v/>
      </c>
      <c r="F86" s="102" t="str">
        <f>'Fy kat'!AG85</f>
        <v/>
      </c>
      <c r="G86" s="103" t="str">
        <f>'Fy kat'!AH85</f>
        <v/>
      </c>
      <c r="H86" s="104" t="str">
        <f>'Fy kat'!AI85</f>
        <v/>
      </c>
      <c r="I86" s="105" t="str">
        <f>'Fy kat'!AJ85</f>
        <v/>
      </c>
      <c r="J86" s="103" t="str">
        <f>'Fy kat'!AK85</f>
        <v/>
      </c>
      <c r="K86" s="104" t="str">
        <f>'Fy kat'!AL85</f>
        <v/>
      </c>
      <c r="L86" s="105" t="str">
        <f>'Fy kat'!AM85</f>
        <v/>
      </c>
      <c r="M86" s="103" t="str">
        <f>'Fy kat'!AN85</f>
        <v/>
      </c>
      <c r="N86" s="104" t="str">
        <f>'Fy kat'!AO85</f>
        <v/>
      </c>
      <c r="O86" s="105" t="str">
        <f>'Fy kat'!AP85</f>
        <v/>
      </c>
      <c r="P86" s="103" t="str">
        <f>'Fy kat'!AQ85</f>
        <v/>
      </c>
      <c r="Q86" s="104" t="str">
        <f>'Fy kat'!AR85</f>
        <v/>
      </c>
      <c r="R86" s="105" t="str">
        <f>'Fy kat'!AS85</f>
        <v/>
      </c>
      <c r="S86" s="103" t="str">
        <f>'Fy kat'!AT85</f>
        <v/>
      </c>
      <c r="T86" s="106" t="str">
        <f>'Fy kat'!AU85</f>
        <v/>
      </c>
      <c r="U86" s="107" t="str">
        <f>'Fy kat'!AV85</f>
        <v/>
      </c>
      <c r="V86" s="103" t="str">
        <f>'Fy kat'!AW85</f>
        <v/>
      </c>
      <c r="W86" s="108" t="str">
        <f>'Fy kat'!AX85</f>
        <v/>
      </c>
      <c r="X86" s="99" t="str">
        <f>'Fy kat'!AY85</f>
        <v/>
      </c>
      <c r="Y86" s="103" t="str">
        <f>'Fy kat'!AZ85</f>
        <v/>
      </c>
      <c r="Z86" s="108" t="str">
        <f>'Fy kat'!BA85</f>
        <v/>
      </c>
      <c r="AA86" s="99" t="str">
        <f>'Fy kat'!BB85</f>
        <v/>
      </c>
      <c r="AB86" s="103" t="str">
        <f>'Fy kat'!BC85</f>
        <v/>
      </c>
      <c r="AC86" s="108" t="str">
        <f>'Fy kat'!BD85</f>
        <v/>
      </c>
      <c r="AD86" s="117"/>
      <c r="AE86" s="103" t="str">
        <f>'Fy kat'!BE85</f>
        <v/>
      </c>
      <c r="AF86" s="103" t="str">
        <f>'Fy kat'!BF85</f>
        <v/>
      </c>
      <c r="AG86" s="108" t="str">
        <f>'Fy kat'!BG85</f>
        <v/>
      </c>
    </row>
    <row r="87" spans="2:33" x14ac:dyDescent="0.25">
      <c r="B87" s="98" t="str">
        <f>'Fy kat'!AC86</f>
        <v/>
      </c>
      <c r="C87" s="99" t="str">
        <f>'Fy kat'!AD86</f>
        <v/>
      </c>
      <c r="D87" s="100" t="str">
        <f>'Fy kat'!AE86</f>
        <v/>
      </c>
      <c r="E87" s="101" t="str">
        <f>'Fy kat'!AF86</f>
        <v/>
      </c>
      <c r="F87" s="102" t="str">
        <f>'Fy kat'!AG86</f>
        <v/>
      </c>
      <c r="G87" s="103" t="str">
        <f>'Fy kat'!AH86</f>
        <v/>
      </c>
      <c r="H87" s="104" t="str">
        <f>'Fy kat'!AI86</f>
        <v/>
      </c>
      <c r="I87" s="105" t="str">
        <f>'Fy kat'!AJ86</f>
        <v/>
      </c>
      <c r="J87" s="103" t="str">
        <f>'Fy kat'!AK86</f>
        <v/>
      </c>
      <c r="K87" s="104" t="str">
        <f>'Fy kat'!AL86</f>
        <v/>
      </c>
      <c r="L87" s="105" t="str">
        <f>'Fy kat'!AM86</f>
        <v/>
      </c>
      <c r="M87" s="103" t="str">
        <f>'Fy kat'!AN86</f>
        <v/>
      </c>
      <c r="N87" s="104" t="str">
        <f>'Fy kat'!AO86</f>
        <v/>
      </c>
      <c r="O87" s="105" t="str">
        <f>'Fy kat'!AP86</f>
        <v/>
      </c>
      <c r="P87" s="103" t="str">
        <f>'Fy kat'!AQ86</f>
        <v/>
      </c>
      <c r="Q87" s="104" t="str">
        <f>'Fy kat'!AR86</f>
        <v/>
      </c>
      <c r="R87" s="105" t="str">
        <f>'Fy kat'!AS86</f>
        <v/>
      </c>
      <c r="S87" s="103" t="str">
        <f>'Fy kat'!AT86</f>
        <v/>
      </c>
      <c r="T87" s="106" t="str">
        <f>'Fy kat'!AU86</f>
        <v/>
      </c>
      <c r="U87" s="107" t="str">
        <f>'Fy kat'!AV86</f>
        <v/>
      </c>
      <c r="V87" s="103" t="str">
        <f>'Fy kat'!AW86</f>
        <v/>
      </c>
      <c r="W87" s="108" t="str">
        <f>'Fy kat'!AX86</f>
        <v/>
      </c>
      <c r="X87" s="99" t="str">
        <f>'Fy kat'!AY86</f>
        <v/>
      </c>
      <c r="Y87" s="103" t="str">
        <f>'Fy kat'!AZ86</f>
        <v/>
      </c>
      <c r="Z87" s="108" t="str">
        <f>'Fy kat'!BA86</f>
        <v/>
      </c>
      <c r="AA87" s="99" t="str">
        <f>'Fy kat'!BB86</f>
        <v/>
      </c>
      <c r="AB87" s="103" t="str">
        <f>'Fy kat'!BC86</f>
        <v/>
      </c>
      <c r="AC87" s="108" t="str">
        <f>'Fy kat'!BD86</f>
        <v/>
      </c>
      <c r="AD87" s="117"/>
      <c r="AE87" s="103" t="str">
        <f>'Fy kat'!BE86</f>
        <v/>
      </c>
      <c r="AF87" s="103" t="str">
        <f>'Fy kat'!BF86</f>
        <v/>
      </c>
      <c r="AG87" s="108" t="str">
        <f>'Fy kat'!BG86</f>
        <v/>
      </c>
    </row>
    <row r="88" spans="2:33" x14ac:dyDescent="0.25">
      <c r="B88" s="98" t="str">
        <f>'Fy kat'!AC87</f>
        <v/>
      </c>
      <c r="C88" s="99" t="str">
        <f>'Fy kat'!AD87</f>
        <v/>
      </c>
      <c r="D88" s="100" t="str">
        <f>'Fy kat'!AE87</f>
        <v/>
      </c>
      <c r="E88" s="101" t="str">
        <f>'Fy kat'!AF87</f>
        <v/>
      </c>
      <c r="F88" s="102" t="str">
        <f>'Fy kat'!AG87</f>
        <v/>
      </c>
      <c r="G88" s="103" t="str">
        <f>'Fy kat'!AH87</f>
        <v/>
      </c>
      <c r="H88" s="104" t="str">
        <f>'Fy kat'!AI87</f>
        <v/>
      </c>
      <c r="I88" s="105" t="str">
        <f>'Fy kat'!AJ87</f>
        <v/>
      </c>
      <c r="J88" s="103" t="str">
        <f>'Fy kat'!AK87</f>
        <v/>
      </c>
      <c r="K88" s="104" t="str">
        <f>'Fy kat'!AL87</f>
        <v/>
      </c>
      <c r="L88" s="105" t="str">
        <f>'Fy kat'!AM87</f>
        <v/>
      </c>
      <c r="M88" s="103" t="str">
        <f>'Fy kat'!AN87</f>
        <v/>
      </c>
      <c r="N88" s="104" t="str">
        <f>'Fy kat'!AO87</f>
        <v/>
      </c>
      <c r="O88" s="105" t="str">
        <f>'Fy kat'!AP87</f>
        <v/>
      </c>
      <c r="P88" s="103" t="str">
        <f>'Fy kat'!AQ87</f>
        <v/>
      </c>
      <c r="Q88" s="104" t="str">
        <f>'Fy kat'!AR87</f>
        <v/>
      </c>
      <c r="R88" s="105" t="str">
        <f>'Fy kat'!AS87</f>
        <v/>
      </c>
      <c r="S88" s="103" t="str">
        <f>'Fy kat'!AT87</f>
        <v/>
      </c>
      <c r="T88" s="106" t="str">
        <f>'Fy kat'!AU87</f>
        <v/>
      </c>
      <c r="U88" s="107" t="str">
        <f>'Fy kat'!AV87</f>
        <v/>
      </c>
      <c r="V88" s="103" t="str">
        <f>'Fy kat'!AW87</f>
        <v/>
      </c>
      <c r="W88" s="108" t="str">
        <f>'Fy kat'!AX87</f>
        <v/>
      </c>
      <c r="X88" s="99" t="str">
        <f>'Fy kat'!AY87</f>
        <v/>
      </c>
      <c r="Y88" s="103" t="str">
        <f>'Fy kat'!AZ87</f>
        <v/>
      </c>
      <c r="Z88" s="108" t="str">
        <f>'Fy kat'!BA87</f>
        <v/>
      </c>
      <c r="AA88" s="99" t="str">
        <f>'Fy kat'!BB87</f>
        <v/>
      </c>
      <c r="AB88" s="103" t="str">
        <f>'Fy kat'!BC87</f>
        <v/>
      </c>
      <c r="AC88" s="108" t="str">
        <f>'Fy kat'!BD87</f>
        <v/>
      </c>
      <c r="AD88" s="117"/>
      <c r="AE88" s="103" t="str">
        <f>'Fy kat'!BE87</f>
        <v/>
      </c>
      <c r="AF88" s="103" t="str">
        <f>'Fy kat'!BF87</f>
        <v/>
      </c>
      <c r="AG88" s="108" t="str">
        <f>'Fy kat'!BG87</f>
        <v/>
      </c>
    </row>
    <row r="89" spans="2:33" x14ac:dyDescent="0.25">
      <c r="B89" s="98" t="str">
        <f>'Fy kat'!AC88</f>
        <v/>
      </c>
      <c r="C89" s="99" t="str">
        <f>'Fy kat'!AD88</f>
        <v/>
      </c>
      <c r="D89" s="100" t="str">
        <f>'Fy kat'!AE88</f>
        <v/>
      </c>
      <c r="E89" s="101" t="str">
        <f>'Fy kat'!AF88</f>
        <v/>
      </c>
      <c r="F89" s="102" t="str">
        <f>'Fy kat'!AG88</f>
        <v/>
      </c>
      <c r="G89" s="103" t="str">
        <f>'Fy kat'!AH88</f>
        <v/>
      </c>
      <c r="H89" s="104" t="str">
        <f>'Fy kat'!AI88</f>
        <v/>
      </c>
      <c r="I89" s="105" t="str">
        <f>'Fy kat'!AJ88</f>
        <v/>
      </c>
      <c r="J89" s="103" t="str">
        <f>'Fy kat'!AK88</f>
        <v/>
      </c>
      <c r="K89" s="104" t="str">
        <f>'Fy kat'!AL88</f>
        <v/>
      </c>
      <c r="L89" s="105" t="str">
        <f>'Fy kat'!AM88</f>
        <v/>
      </c>
      <c r="M89" s="103" t="str">
        <f>'Fy kat'!AN88</f>
        <v/>
      </c>
      <c r="N89" s="104" t="str">
        <f>'Fy kat'!AO88</f>
        <v/>
      </c>
      <c r="O89" s="105" t="str">
        <f>'Fy kat'!AP88</f>
        <v/>
      </c>
      <c r="P89" s="103" t="str">
        <f>'Fy kat'!AQ88</f>
        <v/>
      </c>
      <c r="Q89" s="104" t="str">
        <f>'Fy kat'!AR88</f>
        <v/>
      </c>
      <c r="R89" s="105" t="str">
        <f>'Fy kat'!AS88</f>
        <v/>
      </c>
      <c r="S89" s="103" t="str">
        <f>'Fy kat'!AT88</f>
        <v/>
      </c>
      <c r="T89" s="106" t="str">
        <f>'Fy kat'!AU88</f>
        <v/>
      </c>
      <c r="U89" s="107" t="str">
        <f>'Fy kat'!AV88</f>
        <v/>
      </c>
      <c r="V89" s="103" t="str">
        <f>'Fy kat'!AW88</f>
        <v/>
      </c>
      <c r="W89" s="108" t="str">
        <f>'Fy kat'!AX88</f>
        <v/>
      </c>
      <c r="X89" s="99" t="str">
        <f>'Fy kat'!AY88</f>
        <v/>
      </c>
      <c r="Y89" s="103" t="str">
        <f>'Fy kat'!AZ88</f>
        <v/>
      </c>
      <c r="Z89" s="108" t="str">
        <f>'Fy kat'!BA88</f>
        <v/>
      </c>
      <c r="AA89" s="99" t="str">
        <f>'Fy kat'!BB88</f>
        <v/>
      </c>
      <c r="AB89" s="103" t="str">
        <f>'Fy kat'!BC88</f>
        <v/>
      </c>
      <c r="AC89" s="108" t="str">
        <f>'Fy kat'!BD88</f>
        <v/>
      </c>
      <c r="AD89" s="117"/>
      <c r="AE89" s="103" t="str">
        <f>'Fy kat'!BE88</f>
        <v/>
      </c>
      <c r="AF89" s="103" t="str">
        <f>'Fy kat'!BF88</f>
        <v/>
      </c>
      <c r="AG89" s="108" t="str">
        <f>'Fy kat'!BG88</f>
        <v/>
      </c>
    </row>
    <row r="90" spans="2:33" x14ac:dyDescent="0.25">
      <c r="B90" s="98" t="str">
        <f>'Fy kat'!AC89</f>
        <v/>
      </c>
      <c r="C90" s="99" t="str">
        <f>'Fy kat'!AD89</f>
        <v/>
      </c>
      <c r="D90" s="100" t="str">
        <f>'Fy kat'!AE89</f>
        <v/>
      </c>
      <c r="E90" s="101" t="str">
        <f>'Fy kat'!AF89</f>
        <v/>
      </c>
      <c r="F90" s="102" t="str">
        <f>'Fy kat'!AG89</f>
        <v/>
      </c>
      <c r="G90" s="103" t="str">
        <f>'Fy kat'!AH89</f>
        <v/>
      </c>
      <c r="H90" s="104" t="str">
        <f>'Fy kat'!AI89</f>
        <v/>
      </c>
      <c r="I90" s="105" t="str">
        <f>'Fy kat'!AJ89</f>
        <v/>
      </c>
      <c r="J90" s="103" t="str">
        <f>'Fy kat'!AK89</f>
        <v/>
      </c>
      <c r="K90" s="104" t="str">
        <f>'Fy kat'!AL89</f>
        <v/>
      </c>
      <c r="L90" s="105" t="str">
        <f>'Fy kat'!AM89</f>
        <v/>
      </c>
      <c r="M90" s="103" t="str">
        <f>'Fy kat'!AN89</f>
        <v/>
      </c>
      <c r="N90" s="104" t="str">
        <f>'Fy kat'!AO89</f>
        <v/>
      </c>
      <c r="O90" s="105" t="str">
        <f>'Fy kat'!AP89</f>
        <v/>
      </c>
      <c r="P90" s="103" t="str">
        <f>'Fy kat'!AQ89</f>
        <v/>
      </c>
      <c r="Q90" s="104" t="str">
        <f>'Fy kat'!AR89</f>
        <v/>
      </c>
      <c r="R90" s="105" t="str">
        <f>'Fy kat'!AS89</f>
        <v/>
      </c>
      <c r="S90" s="103" t="str">
        <f>'Fy kat'!AT89</f>
        <v/>
      </c>
      <c r="T90" s="106" t="str">
        <f>'Fy kat'!AU89</f>
        <v/>
      </c>
      <c r="U90" s="107" t="str">
        <f>'Fy kat'!AV89</f>
        <v/>
      </c>
      <c r="V90" s="103" t="str">
        <f>'Fy kat'!AW89</f>
        <v/>
      </c>
      <c r="W90" s="108" t="str">
        <f>'Fy kat'!AX89</f>
        <v/>
      </c>
      <c r="X90" s="99" t="str">
        <f>'Fy kat'!AY89</f>
        <v/>
      </c>
      <c r="Y90" s="103" t="str">
        <f>'Fy kat'!AZ89</f>
        <v/>
      </c>
      <c r="Z90" s="108" t="str">
        <f>'Fy kat'!BA89</f>
        <v/>
      </c>
      <c r="AA90" s="99" t="str">
        <f>'Fy kat'!BB89</f>
        <v/>
      </c>
      <c r="AB90" s="103" t="str">
        <f>'Fy kat'!BC89</f>
        <v/>
      </c>
      <c r="AC90" s="108" t="str">
        <f>'Fy kat'!BD89</f>
        <v/>
      </c>
      <c r="AD90" s="117"/>
      <c r="AE90" s="103" t="str">
        <f>'Fy kat'!BE89</f>
        <v/>
      </c>
      <c r="AF90" s="103" t="str">
        <f>'Fy kat'!BF89</f>
        <v/>
      </c>
      <c r="AG90" s="108" t="str">
        <f>'Fy kat'!BG89</f>
        <v/>
      </c>
    </row>
    <row r="91" spans="2:33" x14ac:dyDescent="0.25">
      <c r="B91" s="98" t="str">
        <f>'Fy kat'!AC90</f>
        <v/>
      </c>
      <c r="C91" s="99" t="str">
        <f>'Fy kat'!AD90</f>
        <v/>
      </c>
      <c r="D91" s="100" t="str">
        <f>'Fy kat'!AE90</f>
        <v/>
      </c>
      <c r="E91" s="101" t="str">
        <f>'Fy kat'!AF90</f>
        <v/>
      </c>
      <c r="F91" s="102" t="str">
        <f>'Fy kat'!AG90</f>
        <v/>
      </c>
      <c r="G91" s="103" t="str">
        <f>'Fy kat'!AH90</f>
        <v/>
      </c>
      <c r="H91" s="104" t="str">
        <f>'Fy kat'!AI90</f>
        <v/>
      </c>
      <c r="I91" s="105" t="str">
        <f>'Fy kat'!AJ90</f>
        <v/>
      </c>
      <c r="J91" s="103" t="str">
        <f>'Fy kat'!AK90</f>
        <v/>
      </c>
      <c r="K91" s="104" t="str">
        <f>'Fy kat'!AL90</f>
        <v/>
      </c>
      <c r="L91" s="105" t="str">
        <f>'Fy kat'!AM90</f>
        <v/>
      </c>
      <c r="M91" s="103" t="str">
        <f>'Fy kat'!AN90</f>
        <v/>
      </c>
      <c r="N91" s="104" t="str">
        <f>'Fy kat'!AO90</f>
        <v/>
      </c>
      <c r="O91" s="105" t="str">
        <f>'Fy kat'!AP90</f>
        <v/>
      </c>
      <c r="P91" s="103" t="str">
        <f>'Fy kat'!AQ90</f>
        <v/>
      </c>
      <c r="Q91" s="104" t="str">
        <f>'Fy kat'!AR90</f>
        <v/>
      </c>
      <c r="R91" s="105" t="str">
        <f>'Fy kat'!AS90</f>
        <v/>
      </c>
      <c r="S91" s="103" t="str">
        <f>'Fy kat'!AT90</f>
        <v/>
      </c>
      <c r="T91" s="106" t="str">
        <f>'Fy kat'!AU90</f>
        <v/>
      </c>
      <c r="U91" s="107" t="str">
        <f>'Fy kat'!AV90</f>
        <v/>
      </c>
      <c r="V91" s="103" t="str">
        <f>'Fy kat'!AW90</f>
        <v/>
      </c>
      <c r="W91" s="108" t="str">
        <f>'Fy kat'!AX90</f>
        <v/>
      </c>
      <c r="X91" s="99" t="str">
        <f>'Fy kat'!AY90</f>
        <v/>
      </c>
      <c r="Y91" s="103" t="str">
        <f>'Fy kat'!AZ90</f>
        <v/>
      </c>
      <c r="Z91" s="108" t="str">
        <f>'Fy kat'!BA90</f>
        <v/>
      </c>
      <c r="AA91" s="99" t="str">
        <f>'Fy kat'!BB90</f>
        <v/>
      </c>
      <c r="AB91" s="103" t="str">
        <f>'Fy kat'!BC90</f>
        <v/>
      </c>
      <c r="AC91" s="108" t="str">
        <f>'Fy kat'!BD90</f>
        <v/>
      </c>
      <c r="AD91" s="117"/>
      <c r="AE91" s="103" t="str">
        <f>'Fy kat'!BE90</f>
        <v/>
      </c>
      <c r="AF91" s="103" t="str">
        <f>'Fy kat'!BF90</f>
        <v/>
      </c>
      <c r="AG91" s="108" t="str">
        <f>'Fy kat'!BG90</f>
        <v/>
      </c>
    </row>
    <row r="92" spans="2:33" x14ac:dyDescent="0.25">
      <c r="B92" s="98" t="str">
        <f>'Fy kat'!AC91</f>
        <v/>
      </c>
      <c r="C92" s="99" t="str">
        <f>'Fy kat'!AD91</f>
        <v/>
      </c>
      <c r="D92" s="100" t="str">
        <f>'Fy kat'!AE91</f>
        <v/>
      </c>
      <c r="E92" s="101" t="str">
        <f>'Fy kat'!AF91</f>
        <v/>
      </c>
      <c r="F92" s="102" t="str">
        <f>'Fy kat'!AG91</f>
        <v/>
      </c>
      <c r="G92" s="103" t="str">
        <f>'Fy kat'!AH91</f>
        <v/>
      </c>
      <c r="H92" s="104" t="str">
        <f>'Fy kat'!AI91</f>
        <v/>
      </c>
      <c r="I92" s="105" t="str">
        <f>'Fy kat'!AJ91</f>
        <v/>
      </c>
      <c r="J92" s="103" t="str">
        <f>'Fy kat'!AK91</f>
        <v/>
      </c>
      <c r="K92" s="104" t="str">
        <f>'Fy kat'!AL91</f>
        <v/>
      </c>
      <c r="L92" s="105" t="str">
        <f>'Fy kat'!AM91</f>
        <v/>
      </c>
      <c r="M92" s="103" t="str">
        <f>'Fy kat'!AN91</f>
        <v/>
      </c>
      <c r="N92" s="104" t="str">
        <f>'Fy kat'!AO91</f>
        <v/>
      </c>
      <c r="O92" s="105" t="str">
        <f>'Fy kat'!AP91</f>
        <v/>
      </c>
      <c r="P92" s="103" t="str">
        <f>'Fy kat'!AQ91</f>
        <v/>
      </c>
      <c r="Q92" s="104" t="str">
        <f>'Fy kat'!AR91</f>
        <v/>
      </c>
      <c r="R92" s="105" t="str">
        <f>'Fy kat'!AS91</f>
        <v/>
      </c>
      <c r="S92" s="103" t="str">
        <f>'Fy kat'!AT91</f>
        <v/>
      </c>
      <c r="T92" s="106" t="str">
        <f>'Fy kat'!AU91</f>
        <v/>
      </c>
      <c r="U92" s="107" t="str">
        <f>'Fy kat'!AV91</f>
        <v/>
      </c>
      <c r="V92" s="103" t="str">
        <f>'Fy kat'!AW91</f>
        <v/>
      </c>
      <c r="W92" s="108" t="str">
        <f>'Fy kat'!AX91</f>
        <v/>
      </c>
      <c r="X92" s="99" t="str">
        <f>'Fy kat'!AY91</f>
        <v/>
      </c>
      <c r="Y92" s="103" t="str">
        <f>'Fy kat'!AZ91</f>
        <v/>
      </c>
      <c r="Z92" s="108" t="str">
        <f>'Fy kat'!BA91</f>
        <v/>
      </c>
      <c r="AA92" s="99" t="str">
        <f>'Fy kat'!BB91</f>
        <v/>
      </c>
      <c r="AB92" s="103" t="str">
        <f>'Fy kat'!BC91</f>
        <v/>
      </c>
      <c r="AC92" s="108" t="str">
        <f>'Fy kat'!BD91</f>
        <v/>
      </c>
      <c r="AD92" s="117"/>
      <c r="AE92" s="103" t="str">
        <f>'Fy kat'!BE91</f>
        <v/>
      </c>
      <c r="AF92" s="103" t="str">
        <f>'Fy kat'!BF91</f>
        <v/>
      </c>
      <c r="AG92" s="108" t="str">
        <f>'Fy kat'!BG91</f>
        <v/>
      </c>
    </row>
    <row r="93" spans="2:33" x14ac:dyDescent="0.25">
      <c r="B93" s="98" t="str">
        <f>'Fy kat'!AC92</f>
        <v/>
      </c>
      <c r="C93" s="99" t="str">
        <f>'Fy kat'!AD92</f>
        <v/>
      </c>
      <c r="D93" s="100" t="str">
        <f>'Fy kat'!AE92</f>
        <v/>
      </c>
      <c r="E93" s="101" t="str">
        <f>'Fy kat'!AF92</f>
        <v/>
      </c>
      <c r="F93" s="102" t="str">
        <f>'Fy kat'!AG92</f>
        <v/>
      </c>
      <c r="G93" s="103" t="str">
        <f>'Fy kat'!AH92</f>
        <v/>
      </c>
      <c r="H93" s="104" t="str">
        <f>'Fy kat'!AI92</f>
        <v/>
      </c>
      <c r="I93" s="105" t="str">
        <f>'Fy kat'!AJ92</f>
        <v/>
      </c>
      <c r="J93" s="103" t="str">
        <f>'Fy kat'!AK92</f>
        <v/>
      </c>
      <c r="K93" s="104" t="str">
        <f>'Fy kat'!AL92</f>
        <v/>
      </c>
      <c r="L93" s="105" t="str">
        <f>'Fy kat'!AM92</f>
        <v/>
      </c>
      <c r="M93" s="103" t="str">
        <f>'Fy kat'!AN92</f>
        <v/>
      </c>
      <c r="N93" s="104" t="str">
        <f>'Fy kat'!AO92</f>
        <v/>
      </c>
      <c r="O93" s="105" t="str">
        <f>'Fy kat'!AP92</f>
        <v/>
      </c>
      <c r="P93" s="103" t="str">
        <f>'Fy kat'!AQ92</f>
        <v/>
      </c>
      <c r="Q93" s="104" t="str">
        <f>'Fy kat'!AR92</f>
        <v/>
      </c>
      <c r="R93" s="105" t="str">
        <f>'Fy kat'!AS92</f>
        <v/>
      </c>
      <c r="S93" s="103" t="str">
        <f>'Fy kat'!AT92</f>
        <v/>
      </c>
      <c r="T93" s="106" t="str">
        <f>'Fy kat'!AU92</f>
        <v/>
      </c>
      <c r="U93" s="107" t="str">
        <f>'Fy kat'!AV92</f>
        <v/>
      </c>
      <c r="V93" s="103" t="str">
        <f>'Fy kat'!AW92</f>
        <v/>
      </c>
      <c r="W93" s="108" t="str">
        <f>'Fy kat'!AX92</f>
        <v/>
      </c>
      <c r="X93" s="99" t="str">
        <f>'Fy kat'!AY92</f>
        <v/>
      </c>
      <c r="Y93" s="103" t="str">
        <f>'Fy kat'!AZ92</f>
        <v/>
      </c>
      <c r="Z93" s="108" t="str">
        <f>'Fy kat'!BA92</f>
        <v/>
      </c>
      <c r="AA93" s="99" t="str">
        <f>'Fy kat'!BB92</f>
        <v/>
      </c>
      <c r="AB93" s="103" t="str">
        <f>'Fy kat'!BC92</f>
        <v/>
      </c>
      <c r="AC93" s="108" t="str">
        <f>'Fy kat'!BD92</f>
        <v/>
      </c>
      <c r="AD93" s="117"/>
      <c r="AE93" s="103" t="str">
        <f>'Fy kat'!BE92</f>
        <v/>
      </c>
      <c r="AF93" s="103" t="str">
        <f>'Fy kat'!BF92</f>
        <v/>
      </c>
      <c r="AG93" s="108" t="str">
        <f>'Fy kat'!BG92</f>
        <v/>
      </c>
    </row>
    <row r="94" spans="2:33" x14ac:dyDescent="0.25">
      <c r="B94" s="98" t="str">
        <f>'Fy kat'!AC93</f>
        <v/>
      </c>
      <c r="C94" s="99" t="str">
        <f>'Fy kat'!AD93</f>
        <v/>
      </c>
      <c r="D94" s="100" t="str">
        <f>'Fy kat'!AE93</f>
        <v/>
      </c>
      <c r="E94" s="101" t="str">
        <f>'Fy kat'!AF93</f>
        <v/>
      </c>
      <c r="F94" s="102" t="str">
        <f>'Fy kat'!AG93</f>
        <v/>
      </c>
      <c r="G94" s="103" t="str">
        <f>'Fy kat'!AH93</f>
        <v/>
      </c>
      <c r="H94" s="104" t="str">
        <f>'Fy kat'!AI93</f>
        <v/>
      </c>
      <c r="I94" s="105" t="str">
        <f>'Fy kat'!AJ93</f>
        <v/>
      </c>
      <c r="J94" s="103" t="str">
        <f>'Fy kat'!AK93</f>
        <v/>
      </c>
      <c r="K94" s="104" t="str">
        <f>'Fy kat'!AL93</f>
        <v/>
      </c>
      <c r="L94" s="105" t="str">
        <f>'Fy kat'!AM93</f>
        <v/>
      </c>
      <c r="M94" s="103" t="str">
        <f>'Fy kat'!AN93</f>
        <v/>
      </c>
      <c r="N94" s="104" t="str">
        <f>'Fy kat'!AO93</f>
        <v/>
      </c>
      <c r="O94" s="105" t="str">
        <f>'Fy kat'!AP93</f>
        <v/>
      </c>
      <c r="P94" s="103" t="str">
        <f>'Fy kat'!AQ93</f>
        <v/>
      </c>
      <c r="Q94" s="104" t="str">
        <f>'Fy kat'!AR93</f>
        <v/>
      </c>
      <c r="R94" s="105" t="str">
        <f>'Fy kat'!AS93</f>
        <v/>
      </c>
      <c r="S94" s="103" t="str">
        <f>'Fy kat'!AT93</f>
        <v/>
      </c>
      <c r="T94" s="106" t="str">
        <f>'Fy kat'!AU93</f>
        <v/>
      </c>
      <c r="U94" s="107" t="str">
        <f>'Fy kat'!AV93</f>
        <v/>
      </c>
      <c r="V94" s="103" t="str">
        <f>'Fy kat'!AW93</f>
        <v/>
      </c>
      <c r="W94" s="108" t="str">
        <f>'Fy kat'!AX93</f>
        <v/>
      </c>
      <c r="X94" s="99" t="str">
        <f>'Fy kat'!AY93</f>
        <v/>
      </c>
      <c r="Y94" s="103" t="str">
        <f>'Fy kat'!AZ93</f>
        <v/>
      </c>
      <c r="Z94" s="108" t="str">
        <f>'Fy kat'!BA93</f>
        <v/>
      </c>
      <c r="AA94" s="99" t="str">
        <f>'Fy kat'!BB93</f>
        <v/>
      </c>
      <c r="AB94" s="103" t="str">
        <f>'Fy kat'!BC93</f>
        <v/>
      </c>
      <c r="AC94" s="108" t="str">
        <f>'Fy kat'!BD93</f>
        <v/>
      </c>
      <c r="AD94" s="117"/>
      <c r="AE94" s="103" t="str">
        <f>'Fy kat'!BE93</f>
        <v/>
      </c>
      <c r="AF94" s="103" t="str">
        <f>'Fy kat'!BF93</f>
        <v/>
      </c>
      <c r="AG94" s="108" t="str">
        <f>'Fy kat'!BG93</f>
        <v/>
      </c>
    </row>
    <row r="95" spans="2:33" x14ac:dyDescent="0.25">
      <c r="B95" s="98" t="str">
        <f>'Fy kat'!AC94</f>
        <v/>
      </c>
      <c r="C95" s="99" t="str">
        <f>'Fy kat'!AD94</f>
        <v/>
      </c>
      <c r="D95" s="100" t="str">
        <f>'Fy kat'!AE94</f>
        <v/>
      </c>
      <c r="E95" s="101" t="str">
        <f>'Fy kat'!AF94</f>
        <v/>
      </c>
      <c r="F95" s="102" t="str">
        <f>'Fy kat'!AG94</f>
        <v/>
      </c>
      <c r="G95" s="103" t="str">
        <f>'Fy kat'!AH94</f>
        <v/>
      </c>
      <c r="H95" s="104" t="str">
        <f>'Fy kat'!AI94</f>
        <v/>
      </c>
      <c r="I95" s="105" t="str">
        <f>'Fy kat'!AJ94</f>
        <v/>
      </c>
      <c r="J95" s="103" t="str">
        <f>'Fy kat'!AK94</f>
        <v/>
      </c>
      <c r="K95" s="104" t="str">
        <f>'Fy kat'!AL94</f>
        <v/>
      </c>
      <c r="L95" s="105" t="str">
        <f>'Fy kat'!AM94</f>
        <v/>
      </c>
      <c r="M95" s="103" t="str">
        <f>'Fy kat'!AN94</f>
        <v/>
      </c>
      <c r="N95" s="104" t="str">
        <f>'Fy kat'!AO94</f>
        <v/>
      </c>
      <c r="O95" s="105" t="str">
        <f>'Fy kat'!AP94</f>
        <v/>
      </c>
      <c r="P95" s="103" t="str">
        <f>'Fy kat'!AQ94</f>
        <v/>
      </c>
      <c r="Q95" s="104" t="str">
        <f>'Fy kat'!AR94</f>
        <v/>
      </c>
      <c r="R95" s="105" t="str">
        <f>'Fy kat'!AS94</f>
        <v/>
      </c>
      <c r="S95" s="103" t="str">
        <f>'Fy kat'!AT94</f>
        <v/>
      </c>
      <c r="T95" s="106" t="str">
        <f>'Fy kat'!AU94</f>
        <v/>
      </c>
      <c r="U95" s="107" t="str">
        <f>'Fy kat'!AV94</f>
        <v/>
      </c>
      <c r="V95" s="103" t="str">
        <f>'Fy kat'!AW94</f>
        <v/>
      </c>
      <c r="W95" s="108" t="str">
        <f>'Fy kat'!AX94</f>
        <v/>
      </c>
      <c r="X95" s="99" t="str">
        <f>'Fy kat'!AY94</f>
        <v/>
      </c>
      <c r="Y95" s="103" t="str">
        <f>'Fy kat'!AZ94</f>
        <v/>
      </c>
      <c r="Z95" s="108" t="str">
        <f>'Fy kat'!BA94</f>
        <v/>
      </c>
      <c r="AA95" s="99" t="str">
        <f>'Fy kat'!BB94</f>
        <v/>
      </c>
      <c r="AB95" s="103" t="str">
        <f>'Fy kat'!BC94</f>
        <v/>
      </c>
      <c r="AC95" s="108" t="str">
        <f>'Fy kat'!BD94</f>
        <v/>
      </c>
      <c r="AD95" s="117"/>
      <c r="AE95" s="103" t="str">
        <f>'Fy kat'!BE94</f>
        <v/>
      </c>
      <c r="AF95" s="103" t="str">
        <f>'Fy kat'!BF94</f>
        <v/>
      </c>
      <c r="AG95" s="108" t="str">
        <f>'Fy kat'!BG94</f>
        <v/>
      </c>
    </row>
    <row r="96" spans="2:33" x14ac:dyDescent="0.25">
      <c r="B96" s="98" t="str">
        <f>'Fy kat'!AC95</f>
        <v/>
      </c>
      <c r="C96" s="99" t="str">
        <f>'Fy kat'!AD95</f>
        <v/>
      </c>
      <c r="D96" s="100" t="str">
        <f>'Fy kat'!AE95</f>
        <v/>
      </c>
      <c r="E96" s="101" t="str">
        <f>'Fy kat'!AF95</f>
        <v/>
      </c>
      <c r="F96" s="102" t="str">
        <f>'Fy kat'!AG95</f>
        <v/>
      </c>
      <c r="G96" s="103" t="str">
        <f>'Fy kat'!AH95</f>
        <v/>
      </c>
      <c r="H96" s="104" t="str">
        <f>'Fy kat'!AI95</f>
        <v/>
      </c>
      <c r="I96" s="105" t="str">
        <f>'Fy kat'!AJ95</f>
        <v/>
      </c>
      <c r="J96" s="103" t="str">
        <f>'Fy kat'!AK95</f>
        <v/>
      </c>
      <c r="K96" s="104" t="str">
        <f>'Fy kat'!AL95</f>
        <v/>
      </c>
      <c r="L96" s="105" t="str">
        <f>'Fy kat'!AM95</f>
        <v/>
      </c>
      <c r="M96" s="103" t="str">
        <f>'Fy kat'!AN95</f>
        <v/>
      </c>
      <c r="N96" s="104" t="str">
        <f>'Fy kat'!AO95</f>
        <v/>
      </c>
      <c r="O96" s="105" t="str">
        <f>'Fy kat'!AP95</f>
        <v/>
      </c>
      <c r="P96" s="103" t="str">
        <f>'Fy kat'!AQ95</f>
        <v/>
      </c>
      <c r="Q96" s="104" t="str">
        <f>'Fy kat'!AR95</f>
        <v/>
      </c>
      <c r="R96" s="105" t="str">
        <f>'Fy kat'!AS95</f>
        <v/>
      </c>
      <c r="S96" s="103" t="str">
        <f>'Fy kat'!AT95</f>
        <v/>
      </c>
      <c r="T96" s="106" t="str">
        <f>'Fy kat'!AU95</f>
        <v/>
      </c>
      <c r="U96" s="107" t="str">
        <f>'Fy kat'!AV95</f>
        <v/>
      </c>
      <c r="V96" s="103" t="str">
        <f>'Fy kat'!AW95</f>
        <v/>
      </c>
      <c r="W96" s="108" t="str">
        <f>'Fy kat'!AX95</f>
        <v/>
      </c>
      <c r="X96" s="99" t="str">
        <f>'Fy kat'!AY95</f>
        <v/>
      </c>
      <c r="Y96" s="103" t="str">
        <f>'Fy kat'!AZ95</f>
        <v/>
      </c>
      <c r="Z96" s="108" t="str">
        <f>'Fy kat'!BA95</f>
        <v/>
      </c>
      <c r="AA96" s="99" t="str">
        <f>'Fy kat'!BB95</f>
        <v/>
      </c>
      <c r="AB96" s="103" t="str">
        <f>'Fy kat'!BC95</f>
        <v/>
      </c>
      <c r="AC96" s="108" t="str">
        <f>'Fy kat'!BD95</f>
        <v/>
      </c>
      <c r="AD96" s="117"/>
      <c r="AE96" s="103" t="str">
        <f>'Fy kat'!BE95</f>
        <v/>
      </c>
      <c r="AF96" s="103" t="str">
        <f>'Fy kat'!BF95</f>
        <v/>
      </c>
      <c r="AG96" s="108" t="str">
        <f>'Fy kat'!BG95</f>
        <v/>
      </c>
    </row>
    <row r="97" spans="2:33" x14ac:dyDescent="0.25">
      <c r="B97" s="98" t="str">
        <f>'Fy kat'!AC96</f>
        <v/>
      </c>
      <c r="C97" s="99" t="str">
        <f>'Fy kat'!AD96</f>
        <v/>
      </c>
      <c r="D97" s="100" t="str">
        <f>'Fy kat'!AE96</f>
        <v/>
      </c>
      <c r="E97" s="101" t="str">
        <f>'Fy kat'!AF96</f>
        <v/>
      </c>
      <c r="F97" s="102" t="str">
        <f>'Fy kat'!AG96</f>
        <v/>
      </c>
      <c r="G97" s="103" t="str">
        <f>'Fy kat'!AH96</f>
        <v/>
      </c>
      <c r="H97" s="104" t="str">
        <f>'Fy kat'!AI96</f>
        <v/>
      </c>
      <c r="I97" s="105" t="str">
        <f>'Fy kat'!AJ96</f>
        <v/>
      </c>
      <c r="J97" s="103" t="str">
        <f>'Fy kat'!AK96</f>
        <v/>
      </c>
      <c r="K97" s="104" t="str">
        <f>'Fy kat'!AL96</f>
        <v/>
      </c>
      <c r="L97" s="105" t="str">
        <f>'Fy kat'!AM96</f>
        <v/>
      </c>
      <c r="M97" s="103" t="str">
        <f>'Fy kat'!AN96</f>
        <v/>
      </c>
      <c r="N97" s="104" t="str">
        <f>'Fy kat'!AO96</f>
        <v/>
      </c>
      <c r="O97" s="105" t="str">
        <f>'Fy kat'!AP96</f>
        <v/>
      </c>
      <c r="P97" s="103" t="str">
        <f>'Fy kat'!AQ96</f>
        <v/>
      </c>
      <c r="Q97" s="104" t="str">
        <f>'Fy kat'!AR96</f>
        <v/>
      </c>
      <c r="R97" s="105" t="str">
        <f>'Fy kat'!AS96</f>
        <v/>
      </c>
      <c r="S97" s="103" t="str">
        <f>'Fy kat'!AT96</f>
        <v/>
      </c>
      <c r="T97" s="106" t="str">
        <f>'Fy kat'!AU96</f>
        <v/>
      </c>
      <c r="U97" s="107" t="str">
        <f>'Fy kat'!AV96</f>
        <v/>
      </c>
      <c r="V97" s="103" t="str">
        <f>'Fy kat'!AW96</f>
        <v/>
      </c>
      <c r="W97" s="108" t="str">
        <f>'Fy kat'!AX96</f>
        <v/>
      </c>
      <c r="X97" s="99" t="str">
        <f>'Fy kat'!AY96</f>
        <v/>
      </c>
      <c r="Y97" s="103" t="str">
        <f>'Fy kat'!AZ96</f>
        <v/>
      </c>
      <c r="Z97" s="108" t="str">
        <f>'Fy kat'!BA96</f>
        <v/>
      </c>
      <c r="AA97" s="99" t="str">
        <f>'Fy kat'!BB96</f>
        <v/>
      </c>
      <c r="AB97" s="103" t="str">
        <f>'Fy kat'!BC96</f>
        <v/>
      </c>
      <c r="AC97" s="108" t="str">
        <f>'Fy kat'!BD96</f>
        <v/>
      </c>
      <c r="AD97" s="117"/>
      <c r="AE97" s="103" t="str">
        <f>'Fy kat'!BE96</f>
        <v/>
      </c>
      <c r="AF97" s="103" t="str">
        <f>'Fy kat'!BF96</f>
        <v/>
      </c>
      <c r="AG97" s="108" t="str">
        <f>'Fy kat'!BG96</f>
        <v/>
      </c>
    </row>
    <row r="98" spans="2:33" x14ac:dyDescent="0.25">
      <c r="B98" s="98" t="str">
        <f>'Fy kat'!AC97</f>
        <v/>
      </c>
      <c r="C98" s="99" t="str">
        <f>'Fy kat'!AD97</f>
        <v/>
      </c>
      <c r="D98" s="100" t="str">
        <f>'Fy kat'!AE97</f>
        <v/>
      </c>
      <c r="E98" s="101" t="str">
        <f>'Fy kat'!AF97</f>
        <v/>
      </c>
      <c r="F98" s="102" t="str">
        <f>'Fy kat'!AG97</f>
        <v/>
      </c>
      <c r="G98" s="103" t="str">
        <f>'Fy kat'!AH97</f>
        <v/>
      </c>
      <c r="H98" s="104" t="str">
        <f>'Fy kat'!AI97</f>
        <v/>
      </c>
      <c r="I98" s="105" t="str">
        <f>'Fy kat'!AJ97</f>
        <v/>
      </c>
      <c r="J98" s="103" t="str">
        <f>'Fy kat'!AK97</f>
        <v/>
      </c>
      <c r="K98" s="104" t="str">
        <f>'Fy kat'!AL97</f>
        <v/>
      </c>
      <c r="L98" s="105" t="str">
        <f>'Fy kat'!AM97</f>
        <v/>
      </c>
      <c r="M98" s="103" t="str">
        <f>'Fy kat'!AN97</f>
        <v/>
      </c>
      <c r="N98" s="104" t="str">
        <f>'Fy kat'!AO97</f>
        <v/>
      </c>
      <c r="O98" s="105" t="str">
        <f>'Fy kat'!AP97</f>
        <v/>
      </c>
      <c r="P98" s="103" t="str">
        <f>'Fy kat'!AQ97</f>
        <v/>
      </c>
      <c r="Q98" s="104" t="str">
        <f>'Fy kat'!AR97</f>
        <v/>
      </c>
      <c r="R98" s="105" t="str">
        <f>'Fy kat'!AS97</f>
        <v/>
      </c>
      <c r="S98" s="103" t="str">
        <f>'Fy kat'!AT97</f>
        <v/>
      </c>
      <c r="T98" s="106" t="str">
        <f>'Fy kat'!AU97</f>
        <v/>
      </c>
      <c r="U98" s="107" t="str">
        <f>'Fy kat'!AV97</f>
        <v/>
      </c>
      <c r="V98" s="103" t="str">
        <f>'Fy kat'!AW97</f>
        <v/>
      </c>
      <c r="W98" s="108" t="str">
        <f>'Fy kat'!AX97</f>
        <v/>
      </c>
      <c r="X98" s="99" t="str">
        <f>'Fy kat'!AY97</f>
        <v/>
      </c>
      <c r="Y98" s="103" t="str">
        <f>'Fy kat'!AZ97</f>
        <v/>
      </c>
      <c r="Z98" s="108" t="str">
        <f>'Fy kat'!BA97</f>
        <v/>
      </c>
      <c r="AA98" s="99" t="str">
        <f>'Fy kat'!BB97</f>
        <v/>
      </c>
      <c r="AB98" s="103" t="str">
        <f>'Fy kat'!BC97</f>
        <v/>
      </c>
      <c r="AC98" s="108" t="str">
        <f>'Fy kat'!BD97</f>
        <v/>
      </c>
      <c r="AD98" s="117"/>
      <c r="AE98" s="103" t="str">
        <f>'Fy kat'!BE97</f>
        <v/>
      </c>
      <c r="AF98" s="103" t="str">
        <f>'Fy kat'!BF97</f>
        <v/>
      </c>
      <c r="AG98" s="108" t="str">
        <f>'Fy kat'!BG97</f>
        <v/>
      </c>
    </row>
    <row r="99" spans="2:33" x14ac:dyDescent="0.25">
      <c r="B99" s="98" t="str">
        <f>'Fy kat'!AC98</f>
        <v/>
      </c>
      <c r="C99" s="99" t="str">
        <f>'Fy kat'!AD98</f>
        <v/>
      </c>
      <c r="D99" s="100" t="str">
        <f>'Fy kat'!AE98</f>
        <v/>
      </c>
      <c r="E99" s="101" t="str">
        <f>'Fy kat'!AF98</f>
        <v/>
      </c>
      <c r="F99" s="102" t="str">
        <f>'Fy kat'!AG98</f>
        <v/>
      </c>
      <c r="G99" s="103" t="str">
        <f>'Fy kat'!AH98</f>
        <v/>
      </c>
      <c r="H99" s="104" t="str">
        <f>'Fy kat'!AI98</f>
        <v/>
      </c>
      <c r="I99" s="105" t="str">
        <f>'Fy kat'!AJ98</f>
        <v/>
      </c>
      <c r="J99" s="103" t="str">
        <f>'Fy kat'!AK98</f>
        <v/>
      </c>
      <c r="K99" s="104" t="str">
        <f>'Fy kat'!AL98</f>
        <v/>
      </c>
      <c r="L99" s="105" t="str">
        <f>'Fy kat'!AM98</f>
        <v/>
      </c>
      <c r="M99" s="103" t="str">
        <f>'Fy kat'!AN98</f>
        <v/>
      </c>
      <c r="N99" s="104" t="str">
        <f>'Fy kat'!AO98</f>
        <v/>
      </c>
      <c r="O99" s="105" t="str">
        <f>'Fy kat'!AP98</f>
        <v/>
      </c>
      <c r="P99" s="103" t="str">
        <f>'Fy kat'!AQ98</f>
        <v/>
      </c>
      <c r="Q99" s="104" t="str">
        <f>'Fy kat'!AR98</f>
        <v/>
      </c>
      <c r="R99" s="105" t="str">
        <f>'Fy kat'!AS98</f>
        <v/>
      </c>
      <c r="S99" s="103" t="str">
        <f>'Fy kat'!AT98</f>
        <v/>
      </c>
      <c r="T99" s="106" t="str">
        <f>'Fy kat'!AU98</f>
        <v/>
      </c>
      <c r="U99" s="107" t="str">
        <f>'Fy kat'!AV98</f>
        <v/>
      </c>
      <c r="V99" s="103" t="str">
        <f>'Fy kat'!AW98</f>
        <v/>
      </c>
      <c r="W99" s="108" t="str">
        <f>'Fy kat'!AX98</f>
        <v/>
      </c>
      <c r="X99" s="99" t="str">
        <f>'Fy kat'!AY98</f>
        <v/>
      </c>
      <c r="Y99" s="103" t="str">
        <f>'Fy kat'!AZ98</f>
        <v/>
      </c>
      <c r="Z99" s="108" t="str">
        <f>'Fy kat'!BA98</f>
        <v/>
      </c>
      <c r="AA99" s="99" t="str">
        <f>'Fy kat'!BB98</f>
        <v/>
      </c>
      <c r="AB99" s="103" t="str">
        <f>'Fy kat'!BC98</f>
        <v/>
      </c>
      <c r="AC99" s="108" t="str">
        <f>'Fy kat'!BD98</f>
        <v/>
      </c>
      <c r="AD99" s="117"/>
      <c r="AE99" s="103" t="str">
        <f>'Fy kat'!BE98</f>
        <v/>
      </c>
      <c r="AF99" s="103" t="str">
        <f>'Fy kat'!BF98</f>
        <v/>
      </c>
      <c r="AG99" s="108" t="str">
        <f>'Fy kat'!BG98</f>
        <v/>
      </c>
    </row>
    <row r="100" spans="2:33" x14ac:dyDescent="0.25">
      <c r="B100" s="98" t="str">
        <f>'Fy kat'!AC99</f>
        <v/>
      </c>
      <c r="C100" s="99" t="str">
        <f>'Fy kat'!AD99</f>
        <v/>
      </c>
      <c r="D100" s="100" t="str">
        <f>'Fy kat'!AE99</f>
        <v/>
      </c>
      <c r="E100" s="101" t="str">
        <f>'Fy kat'!AF99</f>
        <v/>
      </c>
      <c r="F100" s="102" t="str">
        <f>'Fy kat'!AG99</f>
        <v/>
      </c>
      <c r="G100" s="103" t="str">
        <f>'Fy kat'!AH99</f>
        <v/>
      </c>
      <c r="H100" s="104" t="str">
        <f>'Fy kat'!AI99</f>
        <v/>
      </c>
      <c r="I100" s="105" t="str">
        <f>'Fy kat'!AJ99</f>
        <v/>
      </c>
      <c r="J100" s="103" t="str">
        <f>'Fy kat'!AK99</f>
        <v/>
      </c>
      <c r="K100" s="104" t="str">
        <f>'Fy kat'!AL99</f>
        <v/>
      </c>
      <c r="L100" s="105" t="str">
        <f>'Fy kat'!AM99</f>
        <v/>
      </c>
      <c r="M100" s="103" t="str">
        <f>'Fy kat'!AN99</f>
        <v/>
      </c>
      <c r="N100" s="104" t="str">
        <f>'Fy kat'!AO99</f>
        <v/>
      </c>
      <c r="O100" s="105" t="str">
        <f>'Fy kat'!AP99</f>
        <v/>
      </c>
      <c r="P100" s="103" t="str">
        <f>'Fy kat'!AQ99</f>
        <v/>
      </c>
      <c r="Q100" s="104" t="str">
        <f>'Fy kat'!AR99</f>
        <v/>
      </c>
      <c r="R100" s="105" t="str">
        <f>'Fy kat'!AS99</f>
        <v/>
      </c>
      <c r="S100" s="103" t="str">
        <f>'Fy kat'!AT99</f>
        <v/>
      </c>
      <c r="T100" s="106" t="str">
        <f>'Fy kat'!AU99</f>
        <v/>
      </c>
      <c r="U100" s="107" t="str">
        <f>'Fy kat'!AV99</f>
        <v/>
      </c>
      <c r="V100" s="103" t="str">
        <f>'Fy kat'!AW99</f>
        <v/>
      </c>
      <c r="W100" s="108" t="str">
        <f>'Fy kat'!AX99</f>
        <v/>
      </c>
      <c r="X100" s="99" t="str">
        <f>'Fy kat'!AY99</f>
        <v/>
      </c>
      <c r="Y100" s="103" t="str">
        <f>'Fy kat'!AZ99</f>
        <v/>
      </c>
      <c r="Z100" s="108" t="str">
        <f>'Fy kat'!BA99</f>
        <v/>
      </c>
      <c r="AA100" s="99" t="str">
        <f>'Fy kat'!BB99</f>
        <v/>
      </c>
      <c r="AB100" s="103" t="str">
        <f>'Fy kat'!BC99</f>
        <v/>
      </c>
      <c r="AC100" s="108" t="str">
        <f>'Fy kat'!BD99</f>
        <v/>
      </c>
      <c r="AD100" s="117"/>
      <c r="AE100" s="103" t="str">
        <f>'Fy kat'!BE99</f>
        <v/>
      </c>
      <c r="AF100" s="103" t="str">
        <f>'Fy kat'!BF99</f>
        <v/>
      </c>
      <c r="AG100" s="108" t="str">
        <f>'Fy kat'!BG99</f>
        <v/>
      </c>
    </row>
    <row r="101" spans="2:33" x14ac:dyDescent="0.25">
      <c r="B101" s="98" t="str">
        <f>'Fy kat'!AC100</f>
        <v/>
      </c>
      <c r="C101" s="99" t="str">
        <f>'Fy kat'!AD100</f>
        <v/>
      </c>
      <c r="D101" s="100" t="str">
        <f>'Fy kat'!AE100</f>
        <v/>
      </c>
      <c r="E101" s="101" t="str">
        <f>'Fy kat'!AF100</f>
        <v/>
      </c>
      <c r="F101" s="102" t="str">
        <f>'Fy kat'!AG100</f>
        <v/>
      </c>
      <c r="G101" s="103" t="str">
        <f>'Fy kat'!AH100</f>
        <v/>
      </c>
      <c r="H101" s="104" t="str">
        <f>'Fy kat'!AI100</f>
        <v/>
      </c>
      <c r="I101" s="105" t="str">
        <f>'Fy kat'!AJ100</f>
        <v/>
      </c>
      <c r="J101" s="103" t="str">
        <f>'Fy kat'!AK100</f>
        <v/>
      </c>
      <c r="K101" s="104" t="str">
        <f>'Fy kat'!AL100</f>
        <v/>
      </c>
      <c r="L101" s="105" t="str">
        <f>'Fy kat'!AM100</f>
        <v/>
      </c>
      <c r="M101" s="103" t="str">
        <f>'Fy kat'!AN100</f>
        <v/>
      </c>
      <c r="N101" s="104" t="str">
        <f>'Fy kat'!AO100</f>
        <v/>
      </c>
      <c r="O101" s="105" t="str">
        <f>'Fy kat'!AP100</f>
        <v/>
      </c>
      <c r="P101" s="103" t="str">
        <f>'Fy kat'!AQ100</f>
        <v/>
      </c>
      <c r="Q101" s="104" t="str">
        <f>'Fy kat'!AR100</f>
        <v/>
      </c>
      <c r="R101" s="105" t="str">
        <f>'Fy kat'!AS100</f>
        <v/>
      </c>
      <c r="S101" s="103" t="str">
        <f>'Fy kat'!AT100</f>
        <v/>
      </c>
      <c r="T101" s="106" t="str">
        <f>'Fy kat'!AU100</f>
        <v/>
      </c>
      <c r="U101" s="107" t="str">
        <f>'Fy kat'!AV100</f>
        <v/>
      </c>
      <c r="V101" s="103" t="str">
        <f>'Fy kat'!AW100</f>
        <v/>
      </c>
      <c r="W101" s="108" t="str">
        <f>'Fy kat'!AX100</f>
        <v/>
      </c>
      <c r="X101" s="99" t="str">
        <f>'Fy kat'!AY100</f>
        <v/>
      </c>
      <c r="Y101" s="103" t="str">
        <f>'Fy kat'!AZ100</f>
        <v/>
      </c>
      <c r="Z101" s="108" t="str">
        <f>'Fy kat'!BA100</f>
        <v/>
      </c>
      <c r="AA101" s="99" t="str">
        <f>'Fy kat'!BB100</f>
        <v/>
      </c>
      <c r="AB101" s="103" t="str">
        <f>'Fy kat'!BC100</f>
        <v/>
      </c>
      <c r="AC101" s="108" t="str">
        <f>'Fy kat'!BD100</f>
        <v/>
      </c>
      <c r="AD101" s="117"/>
      <c r="AE101" s="103" t="str">
        <f>'Fy kat'!BE100</f>
        <v/>
      </c>
      <c r="AF101" s="103" t="str">
        <f>'Fy kat'!BF100</f>
        <v/>
      </c>
      <c r="AG101" s="108" t="str">
        <f>'Fy kat'!BG100</f>
        <v/>
      </c>
    </row>
    <row r="102" spans="2:33" x14ac:dyDescent="0.25">
      <c r="B102" s="98" t="str">
        <f>'Fy kat'!AC101</f>
        <v/>
      </c>
      <c r="C102" s="99" t="str">
        <f>'Fy kat'!AD101</f>
        <v/>
      </c>
      <c r="D102" s="100" t="str">
        <f>'Fy kat'!AE101</f>
        <v/>
      </c>
      <c r="E102" s="101" t="str">
        <f>'Fy kat'!AF101</f>
        <v/>
      </c>
      <c r="F102" s="102" t="str">
        <f>'Fy kat'!AG101</f>
        <v/>
      </c>
      <c r="G102" s="103" t="str">
        <f>'Fy kat'!AH101</f>
        <v/>
      </c>
      <c r="H102" s="104" t="str">
        <f>'Fy kat'!AI101</f>
        <v/>
      </c>
      <c r="I102" s="105" t="str">
        <f>'Fy kat'!AJ101</f>
        <v/>
      </c>
      <c r="J102" s="103" t="str">
        <f>'Fy kat'!AK101</f>
        <v/>
      </c>
      <c r="K102" s="104" t="str">
        <f>'Fy kat'!AL101</f>
        <v/>
      </c>
      <c r="L102" s="105" t="str">
        <f>'Fy kat'!AM101</f>
        <v/>
      </c>
      <c r="M102" s="103" t="str">
        <f>'Fy kat'!AN101</f>
        <v/>
      </c>
      <c r="N102" s="104" t="str">
        <f>'Fy kat'!AO101</f>
        <v/>
      </c>
      <c r="O102" s="105" t="str">
        <f>'Fy kat'!AP101</f>
        <v/>
      </c>
      <c r="P102" s="103" t="str">
        <f>'Fy kat'!AQ101</f>
        <v/>
      </c>
      <c r="Q102" s="104" t="str">
        <f>'Fy kat'!AR101</f>
        <v/>
      </c>
      <c r="R102" s="105" t="str">
        <f>'Fy kat'!AS101</f>
        <v/>
      </c>
      <c r="S102" s="103" t="str">
        <f>'Fy kat'!AT101</f>
        <v/>
      </c>
      <c r="T102" s="106" t="str">
        <f>'Fy kat'!AU101</f>
        <v/>
      </c>
      <c r="U102" s="107" t="str">
        <f>'Fy kat'!AV101</f>
        <v/>
      </c>
      <c r="V102" s="103" t="str">
        <f>'Fy kat'!AW101</f>
        <v/>
      </c>
      <c r="W102" s="108" t="str">
        <f>'Fy kat'!AX101</f>
        <v/>
      </c>
      <c r="X102" s="99" t="str">
        <f>'Fy kat'!AY101</f>
        <v/>
      </c>
      <c r="Y102" s="103" t="str">
        <f>'Fy kat'!AZ101</f>
        <v/>
      </c>
      <c r="Z102" s="108" t="str">
        <f>'Fy kat'!BA101</f>
        <v/>
      </c>
      <c r="AA102" s="99" t="str">
        <f>'Fy kat'!BB101</f>
        <v/>
      </c>
      <c r="AB102" s="103" t="str">
        <f>'Fy kat'!BC101</f>
        <v/>
      </c>
      <c r="AC102" s="108" t="str">
        <f>'Fy kat'!BD101</f>
        <v/>
      </c>
      <c r="AD102" s="117"/>
      <c r="AE102" s="103" t="str">
        <f>'Fy kat'!BE101</f>
        <v/>
      </c>
      <c r="AF102" s="103" t="str">
        <f>'Fy kat'!BF101</f>
        <v/>
      </c>
      <c r="AG102" s="108" t="str">
        <f>'Fy kat'!BG101</f>
        <v/>
      </c>
    </row>
    <row r="103" spans="2:33" x14ac:dyDescent="0.25">
      <c r="B103" s="98" t="str">
        <f>'Fy kat'!AC102</f>
        <v/>
      </c>
      <c r="C103" s="99" t="str">
        <f>'Fy kat'!AD102</f>
        <v/>
      </c>
      <c r="D103" s="100" t="str">
        <f>'Fy kat'!AE102</f>
        <v/>
      </c>
      <c r="E103" s="101" t="str">
        <f>'Fy kat'!AF102</f>
        <v/>
      </c>
      <c r="F103" s="102" t="str">
        <f>'Fy kat'!AG102</f>
        <v/>
      </c>
      <c r="G103" s="103" t="str">
        <f>'Fy kat'!AH102</f>
        <v/>
      </c>
      <c r="H103" s="104" t="str">
        <f>'Fy kat'!AI102</f>
        <v/>
      </c>
      <c r="I103" s="105" t="str">
        <f>'Fy kat'!AJ102</f>
        <v/>
      </c>
      <c r="J103" s="103" t="str">
        <f>'Fy kat'!AK102</f>
        <v/>
      </c>
      <c r="K103" s="104" t="str">
        <f>'Fy kat'!AL102</f>
        <v/>
      </c>
      <c r="L103" s="105" t="str">
        <f>'Fy kat'!AM102</f>
        <v/>
      </c>
      <c r="M103" s="103" t="str">
        <f>'Fy kat'!AN102</f>
        <v/>
      </c>
      <c r="N103" s="104" t="str">
        <f>'Fy kat'!AO102</f>
        <v/>
      </c>
      <c r="O103" s="105" t="str">
        <f>'Fy kat'!AP102</f>
        <v/>
      </c>
      <c r="P103" s="103" t="str">
        <f>'Fy kat'!AQ102</f>
        <v/>
      </c>
      <c r="Q103" s="104" t="str">
        <f>'Fy kat'!AR102</f>
        <v/>
      </c>
      <c r="R103" s="105" t="str">
        <f>'Fy kat'!AS102</f>
        <v/>
      </c>
      <c r="S103" s="103" t="str">
        <f>'Fy kat'!AT102</f>
        <v/>
      </c>
      <c r="T103" s="106" t="str">
        <f>'Fy kat'!AU102</f>
        <v/>
      </c>
      <c r="U103" s="107" t="str">
        <f>'Fy kat'!AV102</f>
        <v/>
      </c>
      <c r="V103" s="103" t="str">
        <f>'Fy kat'!AW102</f>
        <v/>
      </c>
      <c r="W103" s="108" t="str">
        <f>'Fy kat'!AX102</f>
        <v/>
      </c>
      <c r="X103" s="99" t="str">
        <f>'Fy kat'!AY102</f>
        <v/>
      </c>
      <c r="Y103" s="103" t="str">
        <f>'Fy kat'!AZ102</f>
        <v/>
      </c>
      <c r="Z103" s="108" t="str">
        <f>'Fy kat'!BA102</f>
        <v/>
      </c>
      <c r="AA103" s="99" t="str">
        <f>'Fy kat'!BB102</f>
        <v/>
      </c>
      <c r="AB103" s="103" t="str">
        <f>'Fy kat'!BC102</f>
        <v/>
      </c>
      <c r="AC103" s="108" t="str">
        <f>'Fy kat'!BD102</f>
        <v/>
      </c>
      <c r="AD103" s="117"/>
      <c r="AE103" s="103" t="str">
        <f>'Fy kat'!BE102</f>
        <v/>
      </c>
      <c r="AF103" s="103" t="str">
        <f>'Fy kat'!BF102</f>
        <v/>
      </c>
      <c r="AG103" s="108" t="str">
        <f>'Fy kat'!BG102</f>
        <v/>
      </c>
    </row>
    <row r="104" spans="2:33" x14ac:dyDescent="0.25">
      <c r="B104" s="98" t="str">
        <f>'Fy kat'!AC103</f>
        <v/>
      </c>
      <c r="C104" s="99" t="str">
        <f>'Fy kat'!AD103</f>
        <v/>
      </c>
      <c r="D104" s="100" t="str">
        <f>'Fy kat'!AE103</f>
        <v/>
      </c>
      <c r="E104" s="101" t="str">
        <f>'Fy kat'!AF103</f>
        <v/>
      </c>
      <c r="F104" s="102" t="str">
        <f>'Fy kat'!AG103</f>
        <v/>
      </c>
      <c r="G104" s="103" t="str">
        <f>'Fy kat'!AH103</f>
        <v/>
      </c>
      <c r="H104" s="104" t="str">
        <f>'Fy kat'!AI103</f>
        <v/>
      </c>
      <c r="I104" s="105" t="str">
        <f>'Fy kat'!AJ103</f>
        <v/>
      </c>
      <c r="J104" s="103" t="str">
        <f>'Fy kat'!AK103</f>
        <v/>
      </c>
      <c r="K104" s="104" t="str">
        <f>'Fy kat'!AL103</f>
        <v/>
      </c>
      <c r="L104" s="105" t="str">
        <f>'Fy kat'!AM103</f>
        <v/>
      </c>
      <c r="M104" s="103" t="str">
        <f>'Fy kat'!AN103</f>
        <v/>
      </c>
      <c r="N104" s="104" t="str">
        <f>'Fy kat'!AO103</f>
        <v/>
      </c>
      <c r="O104" s="105" t="str">
        <f>'Fy kat'!AP103</f>
        <v/>
      </c>
      <c r="P104" s="103" t="str">
        <f>'Fy kat'!AQ103</f>
        <v/>
      </c>
      <c r="Q104" s="104" t="str">
        <f>'Fy kat'!AR103</f>
        <v/>
      </c>
      <c r="R104" s="105" t="str">
        <f>'Fy kat'!AS103</f>
        <v/>
      </c>
      <c r="S104" s="103" t="str">
        <f>'Fy kat'!AT103</f>
        <v/>
      </c>
      <c r="T104" s="106" t="str">
        <f>'Fy kat'!AU103</f>
        <v/>
      </c>
      <c r="U104" s="107" t="str">
        <f>'Fy kat'!AV103</f>
        <v/>
      </c>
      <c r="V104" s="103" t="str">
        <f>'Fy kat'!AW103</f>
        <v/>
      </c>
      <c r="W104" s="108" t="str">
        <f>'Fy kat'!AX103</f>
        <v/>
      </c>
      <c r="X104" s="99" t="str">
        <f>'Fy kat'!AY103</f>
        <v/>
      </c>
      <c r="Y104" s="103" t="str">
        <f>'Fy kat'!AZ103</f>
        <v/>
      </c>
      <c r="Z104" s="108" t="str">
        <f>'Fy kat'!BA103</f>
        <v/>
      </c>
      <c r="AA104" s="99" t="str">
        <f>'Fy kat'!BB103</f>
        <v/>
      </c>
      <c r="AB104" s="103" t="str">
        <f>'Fy kat'!BC103</f>
        <v/>
      </c>
      <c r="AC104" s="108" t="str">
        <f>'Fy kat'!BD103</f>
        <v/>
      </c>
      <c r="AD104" s="117"/>
      <c r="AE104" s="103" t="str">
        <f>'Fy kat'!BE103</f>
        <v/>
      </c>
      <c r="AF104" s="103" t="str">
        <f>'Fy kat'!BF103</f>
        <v/>
      </c>
      <c r="AG104" s="108" t="str">
        <f>'Fy kat'!BG103</f>
        <v/>
      </c>
    </row>
    <row r="105" spans="2:33" x14ac:dyDescent="0.25">
      <c r="B105" s="98" t="str">
        <f>'Fy kat'!AC104</f>
        <v/>
      </c>
      <c r="C105" s="99" t="str">
        <f>'Fy kat'!AD104</f>
        <v/>
      </c>
      <c r="D105" s="100" t="str">
        <f>'Fy kat'!AE104</f>
        <v/>
      </c>
      <c r="E105" s="101" t="str">
        <f>'Fy kat'!AF104</f>
        <v/>
      </c>
      <c r="F105" s="102" t="str">
        <f>'Fy kat'!AG104</f>
        <v/>
      </c>
      <c r="G105" s="103" t="str">
        <f>'Fy kat'!AH104</f>
        <v/>
      </c>
      <c r="H105" s="104" t="str">
        <f>'Fy kat'!AI104</f>
        <v/>
      </c>
      <c r="I105" s="105" t="str">
        <f>'Fy kat'!AJ104</f>
        <v/>
      </c>
      <c r="J105" s="103" t="str">
        <f>'Fy kat'!AK104</f>
        <v/>
      </c>
      <c r="K105" s="104" t="str">
        <f>'Fy kat'!AL104</f>
        <v/>
      </c>
      <c r="L105" s="105" t="str">
        <f>'Fy kat'!AM104</f>
        <v/>
      </c>
      <c r="M105" s="103" t="str">
        <f>'Fy kat'!AN104</f>
        <v/>
      </c>
      <c r="N105" s="104" t="str">
        <f>'Fy kat'!AO104</f>
        <v/>
      </c>
      <c r="O105" s="105" t="str">
        <f>'Fy kat'!AP104</f>
        <v/>
      </c>
      <c r="P105" s="103" t="str">
        <f>'Fy kat'!AQ104</f>
        <v/>
      </c>
      <c r="Q105" s="104" t="str">
        <f>'Fy kat'!AR104</f>
        <v/>
      </c>
      <c r="R105" s="105" t="str">
        <f>'Fy kat'!AS104</f>
        <v/>
      </c>
      <c r="S105" s="103" t="str">
        <f>'Fy kat'!AT104</f>
        <v/>
      </c>
      <c r="T105" s="106" t="str">
        <f>'Fy kat'!AU104</f>
        <v/>
      </c>
      <c r="U105" s="107" t="str">
        <f>'Fy kat'!AV104</f>
        <v/>
      </c>
      <c r="V105" s="103" t="str">
        <f>'Fy kat'!AW104</f>
        <v/>
      </c>
      <c r="W105" s="108" t="str">
        <f>'Fy kat'!AX104</f>
        <v/>
      </c>
      <c r="X105" s="99" t="str">
        <f>'Fy kat'!AY104</f>
        <v/>
      </c>
      <c r="Y105" s="103" t="str">
        <f>'Fy kat'!AZ104</f>
        <v/>
      </c>
      <c r="Z105" s="108" t="str">
        <f>'Fy kat'!BA104</f>
        <v/>
      </c>
      <c r="AA105" s="99" t="str">
        <f>'Fy kat'!BB104</f>
        <v/>
      </c>
      <c r="AB105" s="103" t="str">
        <f>'Fy kat'!BC104</f>
        <v/>
      </c>
      <c r="AC105" s="108" t="str">
        <f>'Fy kat'!BD104</f>
        <v/>
      </c>
      <c r="AD105" s="117"/>
      <c r="AE105" s="103" t="str">
        <f>'Fy kat'!BE104</f>
        <v/>
      </c>
      <c r="AF105" s="103" t="str">
        <f>'Fy kat'!BF104</f>
        <v/>
      </c>
      <c r="AG105" s="108" t="str">
        <f>'Fy kat'!BG104</f>
        <v/>
      </c>
    </row>
    <row r="106" spans="2:33" x14ac:dyDescent="0.25">
      <c r="B106" s="98" t="str">
        <f>'Fy kat'!AC105</f>
        <v/>
      </c>
      <c r="C106" s="99" t="str">
        <f>'Fy kat'!AD105</f>
        <v/>
      </c>
      <c r="D106" s="100" t="str">
        <f>'Fy kat'!AE105</f>
        <v/>
      </c>
      <c r="E106" s="101" t="str">
        <f>'Fy kat'!AF105</f>
        <v/>
      </c>
      <c r="F106" s="102" t="str">
        <f>'Fy kat'!AG105</f>
        <v/>
      </c>
      <c r="G106" s="103" t="str">
        <f>'Fy kat'!AH105</f>
        <v/>
      </c>
      <c r="H106" s="104" t="str">
        <f>'Fy kat'!AI105</f>
        <v/>
      </c>
      <c r="I106" s="105" t="str">
        <f>'Fy kat'!AJ105</f>
        <v/>
      </c>
      <c r="J106" s="103" t="str">
        <f>'Fy kat'!AK105</f>
        <v/>
      </c>
      <c r="K106" s="104" t="str">
        <f>'Fy kat'!AL105</f>
        <v/>
      </c>
      <c r="L106" s="105" t="str">
        <f>'Fy kat'!AM105</f>
        <v/>
      </c>
      <c r="M106" s="103" t="str">
        <f>'Fy kat'!AN105</f>
        <v/>
      </c>
      <c r="N106" s="104" t="str">
        <f>'Fy kat'!AO105</f>
        <v/>
      </c>
      <c r="O106" s="105" t="str">
        <f>'Fy kat'!AP105</f>
        <v/>
      </c>
      <c r="P106" s="103" t="str">
        <f>'Fy kat'!AQ105</f>
        <v/>
      </c>
      <c r="Q106" s="104" t="str">
        <f>'Fy kat'!AR105</f>
        <v/>
      </c>
      <c r="R106" s="105" t="str">
        <f>'Fy kat'!AS105</f>
        <v/>
      </c>
      <c r="S106" s="103" t="str">
        <f>'Fy kat'!AT105</f>
        <v/>
      </c>
      <c r="T106" s="106" t="str">
        <f>'Fy kat'!AU105</f>
        <v/>
      </c>
      <c r="U106" s="107" t="str">
        <f>'Fy kat'!AV105</f>
        <v/>
      </c>
      <c r="V106" s="103" t="str">
        <f>'Fy kat'!AW105</f>
        <v/>
      </c>
      <c r="W106" s="108" t="str">
        <f>'Fy kat'!AX105</f>
        <v/>
      </c>
      <c r="X106" s="99" t="str">
        <f>'Fy kat'!AY105</f>
        <v/>
      </c>
      <c r="Y106" s="103" t="str">
        <f>'Fy kat'!AZ105</f>
        <v/>
      </c>
      <c r="Z106" s="108" t="str">
        <f>'Fy kat'!BA105</f>
        <v/>
      </c>
      <c r="AA106" s="99" t="str">
        <f>'Fy kat'!BB105</f>
        <v/>
      </c>
      <c r="AB106" s="103" t="str">
        <f>'Fy kat'!BC105</f>
        <v/>
      </c>
      <c r="AC106" s="108" t="str">
        <f>'Fy kat'!BD105</f>
        <v/>
      </c>
      <c r="AD106" s="117"/>
      <c r="AE106" s="103" t="str">
        <f>'Fy kat'!BE105</f>
        <v/>
      </c>
      <c r="AF106" s="103" t="str">
        <f>'Fy kat'!BF105</f>
        <v/>
      </c>
      <c r="AG106" s="108" t="str">
        <f>'Fy kat'!BG105</f>
        <v/>
      </c>
    </row>
    <row r="107" spans="2:33" x14ac:dyDescent="0.25">
      <c r="B107" s="98" t="str">
        <f>'Fy kat'!AC106</f>
        <v/>
      </c>
      <c r="C107" s="99" t="str">
        <f>'Fy kat'!AD106</f>
        <v/>
      </c>
      <c r="D107" s="100" t="str">
        <f>'Fy kat'!AE106</f>
        <v/>
      </c>
      <c r="E107" s="101" t="str">
        <f>'Fy kat'!AF106</f>
        <v/>
      </c>
      <c r="F107" s="102" t="str">
        <f>'Fy kat'!AG106</f>
        <v/>
      </c>
      <c r="G107" s="103" t="str">
        <f>'Fy kat'!AH106</f>
        <v/>
      </c>
      <c r="H107" s="104" t="str">
        <f>'Fy kat'!AI106</f>
        <v/>
      </c>
      <c r="I107" s="105" t="str">
        <f>'Fy kat'!AJ106</f>
        <v/>
      </c>
      <c r="J107" s="103" t="str">
        <f>'Fy kat'!AK106</f>
        <v/>
      </c>
      <c r="K107" s="104" t="str">
        <f>'Fy kat'!AL106</f>
        <v/>
      </c>
      <c r="L107" s="105" t="str">
        <f>'Fy kat'!AM106</f>
        <v/>
      </c>
      <c r="M107" s="103" t="str">
        <f>'Fy kat'!AN106</f>
        <v/>
      </c>
      <c r="N107" s="104" t="str">
        <f>'Fy kat'!AO106</f>
        <v/>
      </c>
      <c r="O107" s="105" t="str">
        <f>'Fy kat'!AP106</f>
        <v/>
      </c>
      <c r="P107" s="103" t="str">
        <f>'Fy kat'!AQ106</f>
        <v/>
      </c>
      <c r="Q107" s="104" t="str">
        <f>'Fy kat'!AR106</f>
        <v/>
      </c>
      <c r="R107" s="105" t="str">
        <f>'Fy kat'!AS106</f>
        <v/>
      </c>
      <c r="S107" s="103" t="str">
        <f>'Fy kat'!AT106</f>
        <v/>
      </c>
      <c r="T107" s="106" t="str">
        <f>'Fy kat'!AU106</f>
        <v/>
      </c>
      <c r="U107" s="107" t="str">
        <f>'Fy kat'!AV106</f>
        <v/>
      </c>
      <c r="V107" s="103" t="str">
        <f>'Fy kat'!AW106</f>
        <v/>
      </c>
      <c r="W107" s="108" t="str">
        <f>'Fy kat'!AX106</f>
        <v/>
      </c>
      <c r="X107" s="99" t="str">
        <f>'Fy kat'!AY106</f>
        <v/>
      </c>
      <c r="Y107" s="103" t="str">
        <f>'Fy kat'!AZ106</f>
        <v/>
      </c>
      <c r="Z107" s="108" t="str">
        <f>'Fy kat'!BA106</f>
        <v/>
      </c>
      <c r="AA107" s="99" t="str">
        <f>'Fy kat'!BB106</f>
        <v/>
      </c>
      <c r="AB107" s="103" t="str">
        <f>'Fy kat'!BC106</f>
        <v/>
      </c>
      <c r="AC107" s="108" t="str">
        <f>'Fy kat'!BD106</f>
        <v/>
      </c>
      <c r="AD107" s="117"/>
      <c r="AE107" s="103" t="str">
        <f>'Fy kat'!BE106</f>
        <v/>
      </c>
      <c r="AF107" s="103" t="str">
        <f>'Fy kat'!BF106</f>
        <v/>
      </c>
      <c r="AG107" s="108" t="str">
        <f>'Fy kat'!BG106</f>
        <v/>
      </c>
    </row>
    <row r="108" spans="2:33" x14ac:dyDescent="0.25">
      <c r="B108" s="98" t="str">
        <f>'Fy kat'!AC107</f>
        <v/>
      </c>
      <c r="C108" s="99" t="str">
        <f>'Fy kat'!AD107</f>
        <v/>
      </c>
      <c r="D108" s="100" t="str">
        <f>'Fy kat'!AE107</f>
        <v/>
      </c>
      <c r="E108" s="101" t="str">
        <f>'Fy kat'!AF107</f>
        <v/>
      </c>
      <c r="F108" s="102" t="str">
        <f>'Fy kat'!AG107</f>
        <v/>
      </c>
      <c r="G108" s="103" t="str">
        <f>'Fy kat'!AH107</f>
        <v/>
      </c>
      <c r="H108" s="104" t="str">
        <f>'Fy kat'!AI107</f>
        <v/>
      </c>
      <c r="I108" s="105" t="str">
        <f>'Fy kat'!AJ107</f>
        <v/>
      </c>
      <c r="J108" s="103" t="str">
        <f>'Fy kat'!AK107</f>
        <v/>
      </c>
      <c r="K108" s="104" t="str">
        <f>'Fy kat'!AL107</f>
        <v/>
      </c>
      <c r="L108" s="105" t="str">
        <f>'Fy kat'!AM107</f>
        <v/>
      </c>
      <c r="M108" s="103" t="str">
        <f>'Fy kat'!AN107</f>
        <v/>
      </c>
      <c r="N108" s="104" t="str">
        <f>'Fy kat'!AO107</f>
        <v/>
      </c>
      <c r="O108" s="105" t="str">
        <f>'Fy kat'!AP107</f>
        <v/>
      </c>
      <c r="P108" s="103" t="str">
        <f>'Fy kat'!AQ107</f>
        <v/>
      </c>
      <c r="Q108" s="104" t="str">
        <f>'Fy kat'!AR107</f>
        <v/>
      </c>
      <c r="R108" s="105" t="str">
        <f>'Fy kat'!AS107</f>
        <v/>
      </c>
      <c r="S108" s="103" t="str">
        <f>'Fy kat'!AT107</f>
        <v/>
      </c>
      <c r="T108" s="106" t="str">
        <f>'Fy kat'!AU107</f>
        <v/>
      </c>
      <c r="U108" s="107" t="str">
        <f>'Fy kat'!AV107</f>
        <v/>
      </c>
      <c r="V108" s="103" t="str">
        <f>'Fy kat'!AW107</f>
        <v/>
      </c>
      <c r="W108" s="108" t="str">
        <f>'Fy kat'!AX107</f>
        <v/>
      </c>
      <c r="X108" s="99" t="str">
        <f>'Fy kat'!AY107</f>
        <v/>
      </c>
      <c r="Y108" s="103" t="str">
        <f>'Fy kat'!AZ107</f>
        <v/>
      </c>
      <c r="Z108" s="108" t="str">
        <f>'Fy kat'!BA107</f>
        <v/>
      </c>
      <c r="AA108" s="99" t="str">
        <f>'Fy kat'!BB107</f>
        <v/>
      </c>
      <c r="AB108" s="103" t="str">
        <f>'Fy kat'!BC107</f>
        <v/>
      </c>
      <c r="AC108" s="108" t="str">
        <f>'Fy kat'!BD107</f>
        <v/>
      </c>
      <c r="AD108" s="117"/>
      <c r="AE108" s="103" t="str">
        <f>'Fy kat'!BE107</f>
        <v/>
      </c>
      <c r="AF108" s="103" t="str">
        <f>'Fy kat'!BF107</f>
        <v/>
      </c>
      <c r="AG108" s="108" t="str">
        <f>'Fy kat'!BG107</f>
        <v/>
      </c>
    </row>
    <row r="109" spans="2:33" x14ac:dyDescent="0.25">
      <c r="B109" s="98" t="str">
        <f>'Fy kat'!AC108</f>
        <v/>
      </c>
      <c r="C109" s="99" t="str">
        <f>'Fy kat'!AD108</f>
        <v/>
      </c>
      <c r="D109" s="100" t="str">
        <f>'Fy kat'!AE108</f>
        <v/>
      </c>
      <c r="E109" s="101" t="str">
        <f>'Fy kat'!AF108</f>
        <v/>
      </c>
      <c r="F109" s="102" t="str">
        <f>'Fy kat'!AG108</f>
        <v/>
      </c>
      <c r="G109" s="103" t="str">
        <f>'Fy kat'!AH108</f>
        <v/>
      </c>
      <c r="H109" s="104" t="str">
        <f>'Fy kat'!AI108</f>
        <v/>
      </c>
      <c r="I109" s="105" t="str">
        <f>'Fy kat'!AJ108</f>
        <v/>
      </c>
      <c r="J109" s="103" t="str">
        <f>'Fy kat'!AK108</f>
        <v/>
      </c>
      <c r="K109" s="104" t="str">
        <f>'Fy kat'!AL108</f>
        <v/>
      </c>
      <c r="L109" s="105" t="str">
        <f>'Fy kat'!AM108</f>
        <v/>
      </c>
      <c r="M109" s="103" t="str">
        <f>'Fy kat'!AN108</f>
        <v/>
      </c>
      <c r="N109" s="104" t="str">
        <f>'Fy kat'!AO108</f>
        <v/>
      </c>
      <c r="O109" s="105" t="str">
        <f>'Fy kat'!AP108</f>
        <v/>
      </c>
      <c r="P109" s="103" t="str">
        <f>'Fy kat'!AQ108</f>
        <v/>
      </c>
      <c r="Q109" s="104" t="str">
        <f>'Fy kat'!AR108</f>
        <v/>
      </c>
      <c r="R109" s="105" t="str">
        <f>'Fy kat'!AS108</f>
        <v/>
      </c>
      <c r="S109" s="103" t="str">
        <f>'Fy kat'!AT108</f>
        <v/>
      </c>
      <c r="T109" s="106" t="str">
        <f>'Fy kat'!AU108</f>
        <v/>
      </c>
      <c r="U109" s="107" t="str">
        <f>'Fy kat'!AV108</f>
        <v/>
      </c>
      <c r="V109" s="103" t="str">
        <f>'Fy kat'!AW108</f>
        <v/>
      </c>
      <c r="W109" s="108" t="str">
        <f>'Fy kat'!AX108</f>
        <v/>
      </c>
      <c r="X109" s="99" t="str">
        <f>'Fy kat'!AY108</f>
        <v/>
      </c>
      <c r="Y109" s="103" t="str">
        <f>'Fy kat'!AZ108</f>
        <v/>
      </c>
      <c r="Z109" s="108" t="str">
        <f>'Fy kat'!BA108</f>
        <v/>
      </c>
      <c r="AA109" s="99" t="str">
        <f>'Fy kat'!BB108</f>
        <v/>
      </c>
      <c r="AB109" s="103" t="str">
        <f>'Fy kat'!BC108</f>
        <v/>
      </c>
      <c r="AC109" s="108" t="str">
        <f>'Fy kat'!BD108</f>
        <v/>
      </c>
      <c r="AD109" s="117"/>
      <c r="AE109" s="103" t="str">
        <f>'Fy kat'!BE108</f>
        <v/>
      </c>
      <c r="AF109" s="103" t="str">
        <f>'Fy kat'!BF108</f>
        <v/>
      </c>
      <c r="AG109" s="108" t="str">
        <f>'Fy kat'!BG108</f>
        <v/>
      </c>
    </row>
    <row r="110" spans="2:33" x14ac:dyDescent="0.25">
      <c r="B110" s="98" t="str">
        <f>'Fy kat'!AC109</f>
        <v/>
      </c>
      <c r="C110" s="99" t="str">
        <f>'Fy kat'!AD109</f>
        <v/>
      </c>
      <c r="D110" s="100" t="str">
        <f>'Fy kat'!AE109</f>
        <v/>
      </c>
      <c r="E110" s="101" t="str">
        <f>'Fy kat'!AF109</f>
        <v/>
      </c>
      <c r="F110" s="102" t="str">
        <f>'Fy kat'!AG109</f>
        <v/>
      </c>
      <c r="G110" s="103" t="str">
        <f>'Fy kat'!AH109</f>
        <v/>
      </c>
      <c r="H110" s="104" t="str">
        <f>'Fy kat'!AI109</f>
        <v/>
      </c>
      <c r="I110" s="105" t="str">
        <f>'Fy kat'!AJ109</f>
        <v/>
      </c>
      <c r="J110" s="103" t="str">
        <f>'Fy kat'!AK109</f>
        <v/>
      </c>
      <c r="K110" s="104" t="str">
        <f>'Fy kat'!AL109</f>
        <v/>
      </c>
      <c r="L110" s="105" t="str">
        <f>'Fy kat'!AM109</f>
        <v/>
      </c>
      <c r="M110" s="103" t="str">
        <f>'Fy kat'!AN109</f>
        <v/>
      </c>
      <c r="N110" s="104" t="str">
        <f>'Fy kat'!AO109</f>
        <v/>
      </c>
      <c r="O110" s="105" t="str">
        <f>'Fy kat'!AP109</f>
        <v/>
      </c>
      <c r="P110" s="103" t="str">
        <f>'Fy kat'!AQ109</f>
        <v/>
      </c>
      <c r="Q110" s="104" t="str">
        <f>'Fy kat'!AR109</f>
        <v/>
      </c>
      <c r="R110" s="105" t="str">
        <f>'Fy kat'!AS109</f>
        <v/>
      </c>
      <c r="S110" s="103" t="str">
        <f>'Fy kat'!AT109</f>
        <v/>
      </c>
      <c r="T110" s="106" t="str">
        <f>'Fy kat'!AU109</f>
        <v/>
      </c>
      <c r="U110" s="107" t="str">
        <f>'Fy kat'!AV109</f>
        <v/>
      </c>
      <c r="V110" s="103" t="str">
        <f>'Fy kat'!AW109</f>
        <v/>
      </c>
      <c r="W110" s="108" t="str">
        <f>'Fy kat'!AX109</f>
        <v/>
      </c>
      <c r="X110" s="99" t="str">
        <f>'Fy kat'!AY109</f>
        <v/>
      </c>
      <c r="Y110" s="103" t="str">
        <f>'Fy kat'!AZ109</f>
        <v/>
      </c>
      <c r="Z110" s="108" t="str">
        <f>'Fy kat'!BA109</f>
        <v/>
      </c>
      <c r="AA110" s="99" t="str">
        <f>'Fy kat'!BB109</f>
        <v/>
      </c>
      <c r="AB110" s="103" t="str">
        <f>'Fy kat'!BC109</f>
        <v/>
      </c>
      <c r="AC110" s="108" t="str">
        <f>'Fy kat'!BD109</f>
        <v/>
      </c>
      <c r="AD110" s="117"/>
      <c r="AE110" s="103" t="str">
        <f>'Fy kat'!BE109</f>
        <v/>
      </c>
      <c r="AF110" s="103" t="str">
        <f>'Fy kat'!BF109</f>
        <v/>
      </c>
      <c r="AG110" s="108" t="str">
        <f>'Fy kat'!BG109</f>
        <v/>
      </c>
    </row>
    <row r="111" spans="2:33" x14ac:dyDescent="0.25">
      <c r="B111" s="98" t="str">
        <f>'Fy kat'!AC110</f>
        <v/>
      </c>
      <c r="C111" s="99" t="str">
        <f>'Fy kat'!AD110</f>
        <v/>
      </c>
      <c r="D111" s="100" t="str">
        <f>'Fy kat'!AE110</f>
        <v/>
      </c>
      <c r="E111" s="101" t="str">
        <f>'Fy kat'!AF110</f>
        <v/>
      </c>
      <c r="F111" s="102" t="str">
        <f>'Fy kat'!AG110</f>
        <v/>
      </c>
      <c r="G111" s="103" t="str">
        <f>'Fy kat'!AH110</f>
        <v/>
      </c>
      <c r="H111" s="104" t="str">
        <f>'Fy kat'!AI110</f>
        <v/>
      </c>
      <c r="I111" s="105" t="str">
        <f>'Fy kat'!AJ110</f>
        <v/>
      </c>
      <c r="J111" s="103" t="str">
        <f>'Fy kat'!AK110</f>
        <v/>
      </c>
      <c r="K111" s="104" t="str">
        <f>'Fy kat'!AL110</f>
        <v/>
      </c>
      <c r="L111" s="105" t="str">
        <f>'Fy kat'!AM110</f>
        <v/>
      </c>
      <c r="M111" s="103" t="str">
        <f>'Fy kat'!AN110</f>
        <v/>
      </c>
      <c r="N111" s="104" t="str">
        <f>'Fy kat'!AO110</f>
        <v/>
      </c>
      <c r="O111" s="105" t="str">
        <f>'Fy kat'!AP110</f>
        <v/>
      </c>
      <c r="P111" s="103" t="str">
        <f>'Fy kat'!AQ110</f>
        <v/>
      </c>
      <c r="Q111" s="104" t="str">
        <f>'Fy kat'!AR110</f>
        <v/>
      </c>
      <c r="R111" s="105" t="str">
        <f>'Fy kat'!AS110</f>
        <v/>
      </c>
      <c r="S111" s="103" t="str">
        <f>'Fy kat'!AT110</f>
        <v/>
      </c>
      <c r="T111" s="106" t="str">
        <f>'Fy kat'!AU110</f>
        <v/>
      </c>
      <c r="U111" s="107" t="str">
        <f>'Fy kat'!AV110</f>
        <v/>
      </c>
      <c r="V111" s="103" t="str">
        <f>'Fy kat'!AW110</f>
        <v/>
      </c>
      <c r="W111" s="108" t="str">
        <f>'Fy kat'!AX110</f>
        <v/>
      </c>
      <c r="X111" s="99" t="str">
        <f>'Fy kat'!AY110</f>
        <v/>
      </c>
      <c r="Y111" s="103" t="str">
        <f>'Fy kat'!AZ110</f>
        <v/>
      </c>
      <c r="Z111" s="108" t="str">
        <f>'Fy kat'!BA110</f>
        <v/>
      </c>
      <c r="AA111" s="99" t="str">
        <f>'Fy kat'!BB110</f>
        <v/>
      </c>
      <c r="AB111" s="103" t="str">
        <f>'Fy kat'!BC110</f>
        <v/>
      </c>
      <c r="AC111" s="108" t="str">
        <f>'Fy kat'!BD110</f>
        <v/>
      </c>
      <c r="AD111" s="117"/>
      <c r="AE111" s="103" t="str">
        <f>'Fy kat'!BE110</f>
        <v/>
      </c>
      <c r="AF111" s="103" t="str">
        <f>'Fy kat'!BF110</f>
        <v/>
      </c>
      <c r="AG111" s="108" t="str">
        <f>'Fy kat'!BG110</f>
        <v/>
      </c>
    </row>
  </sheetData>
  <sheetProtection password="CCE4" sheet="1" selectLockedCells="1"/>
  <mergeCells count="33">
    <mergeCell ref="X11:Z11"/>
    <mergeCell ref="U10:W10"/>
    <mergeCell ref="AA11:AC11"/>
    <mergeCell ref="AE11:AG11"/>
    <mergeCell ref="D10:E10"/>
    <mergeCell ref="F11:H11"/>
    <mergeCell ref="I11:K11"/>
    <mergeCell ref="L11:N11"/>
    <mergeCell ref="O11:Q11"/>
    <mergeCell ref="R11:T11"/>
    <mergeCell ref="U11:W11"/>
    <mergeCell ref="R7:T7"/>
    <mergeCell ref="F10:H10"/>
    <mergeCell ref="I10:K10"/>
    <mergeCell ref="L10:N10"/>
    <mergeCell ref="O10:Q10"/>
    <mergeCell ref="R10:T10"/>
    <mergeCell ref="AA10:AC10"/>
    <mergeCell ref="AE10:AG10"/>
    <mergeCell ref="C3:E3"/>
    <mergeCell ref="F3:T3"/>
    <mergeCell ref="U4:W7"/>
    <mergeCell ref="X4:Z7"/>
    <mergeCell ref="AA4:AC7"/>
    <mergeCell ref="X10:Z10"/>
    <mergeCell ref="AE4:AG7"/>
    <mergeCell ref="C7:C8"/>
    <mergeCell ref="D7:D8"/>
    <mergeCell ref="E7:E8"/>
    <mergeCell ref="F7:H7"/>
    <mergeCell ref="I7:K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N44"/>
  <sheetViews>
    <sheetView workbookViewId="0">
      <selection activeCell="F13" sqref="F13"/>
    </sheetView>
  </sheetViews>
  <sheetFormatPr defaultRowHeight="15" x14ac:dyDescent="0.25"/>
  <sheetData>
    <row r="2" spans="2:40" x14ac:dyDescent="0.25">
      <c r="B2" s="234"/>
      <c r="C2" s="236" t="s">
        <v>104</v>
      </c>
      <c r="D2" s="236" t="s">
        <v>4</v>
      </c>
      <c r="E2" s="236" t="s">
        <v>105</v>
      </c>
      <c r="F2" s="236" t="s">
        <v>106</v>
      </c>
      <c r="G2" s="154"/>
      <c r="H2" s="154"/>
      <c r="I2" s="154"/>
      <c r="J2" s="229" t="s">
        <v>29</v>
      </c>
      <c r="K2" s="230" t="s">
        <v>57</v>
      </c>
      <c r="L2" s="230" t="s">
        <v>58</v>
      </c>
      <c r="M2" s="230" t="s">
        <v>70</v>
      </c>
      <c r="N2" s="230" t="s">
        <v>59</v>
      </c>
      <c r="O2" s="230" t="s">
        <v>29</v>
      </c>
      <c r="P2" s="230" t="s">
        <v>57</v>
      </c>
      <c r="Q2" s="230" t="s">
        <v>58</v>
      </c>
      <c r="R2" s="230" t="s">
        <v>70</v>
      </c>
      <c r="S2" s="230" t="s">
        <v>59</v>
      </c>
      <c r="T2" s="230" t="s">
        <v>29</v>
      </c>
      <c r="U2" s="230" t="s">
        <v>57</v>
      </c>
      <c r="V2" s="230" t="s">
        <v>58</v>
      </c>
      <c r="W2" s="230" t="s">
        <v>70</v>
      </c>
      <c r="X2" s="230" t="s">
        <v>59</v>
      </c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2:40" x14ac:dyDescent="0.25">
      <c r="B3" s="234"/>
      <c r="C3" s="240" t="s">
        <v>102</v>
      </c>
      <c r="D3" s="239" t="s">
        <v>156</v>
      </c>
      <c r="E3" s="240" t="s">
        <v>157</v>
      </c>
      <c r="F3" s="240" t="s">
        <v>103</v>
      </c>
      <c r="G3" s="154"/>
      <c r="H3" s="154"/>
      <c r="I3" s="154"/>
      <c r="J3" s="229" t="s">
        <v>4</v>
      </c>
      <c r="K3" s="230" t="s">
        <v>4</v>
      </c>
      <c r="L3" s="230" t="s">
        <v>4</v>
      </c>
      <c r="M3" s="230" t="s">
        <v>4</v>
      </c>
      <c r="N3" s="230" t="s">
        <v>4</v>
      </c>
      <c r="O3" s="230" t="s">
        <v>5</v>
      </c>
      <c r="P3" s="230" t="s">
        <v>5</v>
      </c>
      <c r="Q3" s="230" t="s">
        <v>5</v>
      </c>
      <c r="R3" s="230" t="s">
        <v>5</v>
      </c>
      <c r="S3" s="230" t="s">
        <v>5</v>
      </c>
      <c r="T3" s="230" t="s">
        <v>6</v>
      </c>
      <c r="U3" s="230" t="s">
        <v>6</v>
      </c>
      <c r="V3" s="230" t="s">
        <v>6</v>
      </c>
      <c r="W3" s="230" t="s">
        <v>6</v>
      </c>
      <c r="X3" s="230" t="s">
        <v>6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</row>
    <row r="4" spans="2:40" x14ac:dyDescent="0.25">
      <c r="B4" s="234"/>
      <c r="C4" s="247">
        <f>SUMIF('Fy2 förmågor alla nivåer'!$E5:$CN5,"R*",'Fy2 förmågor alla nivåer'!$E7:$CN7)</f>
        <v>18</v>
      </c>
      <c r="D4" s="247">
        <f>SUMIF('Fy2 förmågor alla nivåer'!$E5:$CN5,"V*",'Fy2 förmågor alla nivåer'!$E7:$CN7)</f>
        <v>34</v>
      </c>
      <c r="E4" s="247">
        <f>SUMIF('Fy2 förmågor alla nivåer'!$E5:$CN5,"U*",'Fy2 förmågor alla nivåer'!$E7:$CN7)</f>
        <v>8</v>
      </c>
      <c r="F4" s="247">
        <f>SUMIF('Fy2 förmågor alla nivåer'!$E6:$CN6,"M*",'Fy2 förmågor alla nivåer'!$E7:$CN7)</f>
        <v>9</v>
      </c>
      <c r="G4" s="154"/>
      <c r="H4" s="154"/>
      <c r="I4" s="154"/>
      <c r="J4" s="244">
        <f>SUMIF('Fy2 förmågor alla nivåer'!$E$10:$CN$10,J11,'Fy2 förmågor alla nivåer'!$E$7:$CN$7)</f>
        <v>12</v>
      </c>
      <c r="K4" s="244">
        <f>SUMIF('Fy2 förmågor alla nivåer'!$E$10:$CN$10,K11,'Fy2 förmågor alla nivåer'!$E$7:$CN$7)</f>
        <v>6</v>
      </c>
      <c r="L4" s="244">
        <f>SUMIF('Fy2 förmågor alla nivåer'!$E$10:$CN$10,L11,'Fy2 förmågor alla nivåer'!$E$7:$CN$7)</f>
        <v>4</v>
      </c>
      <c r="M4" s="244">
        <f>SUMIF('Fy2 förmågor alla nivåer'!$E$10:$CN$10,M11,'Fy2 förmågor alla nivåer'!$E$7:$CN$7)</f>
        <v>0</v>
      </c>
      <c r="N4" s="244">
        <f>SUMIF('Fy2 förmågor alla nivåer'!$E$10:$CN$10,N11,'Fy2 förmågor alla nivåer'!$E$7:$CN$7)</f>
        <v>0</v>
      </c>
      <c r="O4" s="244">
        <f>SUMIF('Fy2 förmågor alla nivåer'!$E$10:$CN$10,O11,'Fy2 förmågor alla nivåer'!$E$7:$CN$7)</f>
        <v>4</v>
      </c>
      <c r="P4" s="244">
        <f>SUMIF('Fy2 förmågor alla nivåer'!$E$10:$CN$10,P11,'Fy2 förmågor alla nivåer'!$E$7:$CN$7)</f>
        <v>14</v>
      </c>
      <c r="Q4" s="244">
        <f>SUMIF('Fy2 förmågor alla nivåer'!$E$10:$CN$10,Q11,'Fy2 förmågor alla nivåer'!$E$7:$CN$7)</f>
        <v>2</v>
      </c>
      <c r="R4" s="244">
        <f>SUMIF('Fy2 förmågor alla nivåer'!$E$10:$CN$10,R11,'Fy2 förmågor alla nivåer'!$E$7:$CN$7)</f>
        <v>0</v>
      </c>
      <c r="S4" s="244">
        <f>SUMIF('Fy2 förmågor alla nivåer'!$E$10:$CN$10,S11,'Fy2 förmågor alla nivåer'!$E$7:$CN$7)</f>
        <v>2</v>
      </c>
      <c r="T4" s="244">
        <f>SUMIF('Fy2 förmågor alla nivåer'!$E$10:$CN$10,T11,'Fy2 förmågor alla nivåer'!$E$7:$CN$7)</f>
        <v>2</v>
      </c>
      <c r="U4" s="244">
        <f>SUMIF('Fy2 förmågor alla nivåer'!$E$10:$CN$10,U11,'Fy2 förmågor alla nivåer'!$E$7:$CN$7)</f>
        <v>8</v>
      </c>
      <c r="V4" s="244">
        <f>SUMIF('Fy2 förmågor alla nivåer'!$E$10:$CN$10,V11,'Fy2 förmågor alla nivåer'!$E$7:$CN$7)</f>
        <v>3</v>
      </c>
      <c r="W4" s="244">
        <f>SUMIF('Fy2 förmågor alla nivåer'!$E$10:$CN$10,W11,'Fy2 förmågor alla nivåer'!$E$7:$CN$7)</f>
        <v>1</v>
      </c>
      <c r="X4" s="244">
        <f>SUMIF('Fy2 förmågor alla nivåer'!$E$10:$CN$10,X11,'Fy2 förmågor alla nivåer'!$E$7:$CN$7)</f>
        <v>2</v>
      </c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2:40" x14ac:dyDescent="0.25">
      <c r="B5" s="234"/>
      <c r="C5" s="234"/>
      <c r="D5" s="234"/>
      <c r="E5" s="234"/>
      <c r="F5" s="234"/>
      <c r="G5" s="154"/>
      <c r="H5" s="154"/>
      <c r="I5" s="154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</row>
    <row r="6" spans="2:40" x14ac:dyDescent="0.25">
      <c r="B6" s="234"/>
      <c r="C6" s="234"/>
      <c r="D6" s="234"/>
      <c r="E6" s="234"/>
      <c r="F6" s="234"/>
      <c r="G6" s="154"/>
      <c r="H6" s="154"/>
      <c r="I6" s="154"/>
      <c r="J6" s="255"/>
      <c r="K6" s="255"/>
      <c r="L6" s="255"/>
      <c r="M6" s="255"/>
      <c r="N6" s="255"/>
      <c r="O6" s="251"/>
      <c r="P6" s="251"/>
      <c r="Q6" s="251"/>
      <c r="R6" s="251"/>
      <c r="S6" s="251"/>
      <c r="T6" s="255"/>
      <c r="U6" s="255"/>
      <c r="V6" s="255"/>
      <c r="W6" s="255"/>
      <c r="X6" s="255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2:40" x14ac:dyDescent="0.25">
      <c r="B7" s="234"/>
      <c r="C7" s="234"/>
      <c r="D7" s="234"/>
      <c r="E7" s="234"/>
      <c r="F7" s="234"/>
      <c r="G7" s="154"/>
      <c r="H7" s="154"/>
      <c r="I7" s="154"/>
      <c r="J7" s="255"/>
      <c r="K7" s="255"/>
      <c r="L7" s="255"/>
      <c r="M7" s="255"/>
      <c r="N7" s="255"/>
      <c r="O7" s="251"/>
      <c r="P7" s="251"/>
      <c r="Q7" s="251"/>
      <c r="R7" s="251"/>
      <c r="S7" s="251"/>
      <c r="T7" s="255"/>
      <c r="U7" s="255"/>
      <c r="V7" s="255"/>
      <c r="W7" s="255"/>
      <c r="X7" s="2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</row>
    <row r="8" spans="2:40" x14ac:dyDescent="0.25">
      <c r="B8" s="234"/>
      <c r="C8" s="234"/>
      <c r="D8" s="234"/>
      <c r="E8" s="234"/>
      <c r="F8" s="234"/>
      <c r="G8" s="154"/>
      <c r="H8" s="154"/>
      <c r="I8" s="154"/>
      <c r="J8" s="255"/>
      <c r="K8" s="255"/>
      <c r="L8" s="255"/>
      <c r="M8" s="255"/>
      <c r="N8" s="255"/>
      <c r="O8" s="251"/>
      <c r="P8" s="251"/>
      <c r="Q8" s="251"/>
      <c r="R8" s="251"/>
      <c r="S8" s="251" t="s">
        <v>69</v>
      </c>
      <c r="T8" s="255"/>
      <c r="U8" s="255"/>
      <c r="V8" s="255"/>
      <c r="W8" s="255"/>
      <c r="X8" s="255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2:40" x14ac:dyDescent="0.25">
      <c r="B9" s="234"/>
      <c r="C9" s="234"/>
      <c r="D9" s="234"/>
      <c r="E9" s="234"/>
      <c r="F9" s="234"/>
      <c r="G9" s="154"/>
      <c r="H9" s="154"/>
      <c r="I9" s="154"/>
      <c r="J9" s="245"/>
      <c r="K9" s="245"/>
      <c r="L9" s="245"/>
      <c r="M9" s="245"/>
      <c r="N9" s="245"/>
      <c r="O9" s="251" t="s">
        <v>69</v>
      </c>
      <c r="P9" s="251"/>
      <c r="Q9" s="251"/>
      <c r="R9" s="251"/>
      <c r="S9" s="251"/>
      <c r="T9" s="245"/>
      <c r="U9" s="245"/>
      <c r="V9" s="245"/>
      <c r="W9" s="245"/>
      <c r="X9" s="245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2:40" x14ac:dyDescent="0.25">
      <c r="B10" s="234"/>
      <c r="C10" s="234"/>
      <c r="D10" s="234"/>
      <c r="E10" s="234"/>
      <c r="F10" s="234"/>
      <c r="G10" s="154"/>
      <c r="H10" s="154"/>
      <c r="I10" s="154"/>
      <c r="J10" s="245"/>
      <c r="K10" s="245"/>
      <c r="L10" s="245"/>
      <c r="M10" s="245"/>
      <c r="N10" s="245"/>
      <c r="O10" s="251"/>
      <c r="P10" s="251"/>
      <c r="Q10" s="251"/>
      <c r="R10" s="251"/>
      <c r="S10" s="251"/>
      <c r="T10" s="245"/>
      <c r="U10" s="245"/>
      <c r="V10" s="245"/>
      <c r="W10" s="245"/>
      <c r="X10" s="245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2:40" x14ac:dyDescent="0.25">
      <c r="B11" s="234"/>
      <c r="C11" s="234"/>
      <c r="D11" s="234"/>
      <c r="E11" s="234"/>
      <c r="F11" s="234"/>
      <c r="G11" s="154"/>
      <c r="H11" s="154"/>
      <c r="I11" s="154"/>
      <c r="J11" s="262" t="s">
        <v>84</v>
      </c>
      <c r="K11" s="262" t="s">
        <v>85</v>
      </c>
      <c r="L11" s="262" t="s">
        <v>86</v>
      </c>
      <c r="M11" s="262" t="s">
        <v>87</v>
      </c>
      <c r="N11" s="262" t="s">
        <v>88</v>
      </c>
      <c r="O11" s="262" t="s">
        <v>89</v>
      </c>
      <c r="P11" s="262" t="s">
        <v>90</v>
      </c>
      <c r="Q11" s="262" t="s">
        <v>91</v>
      </c>
      <c r="R11" s="262" t="s">
        <v>92</v>
      </c>
      <c r="S11" s="262" t="s">
        <v>93</v>
      </c>
      <c r="T11" s="262" t="s">
        <v>98</v>
      </c>
      <c r="U11" s="262" t="s">
        <v>94</v>
      </c>
      <c r="V11" s="262" t="s">
        <v>95</v>
      </c>
      <c r="W11" s="262" t="s">
        <v>96</v>
      </c>
      <c r="X11" s="262" t="s">
        <v>97</v>
      </c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2:40" x14ac:dyDescent="0.25">
      <c r="B12" s="234"/>
      <c r="C12" s="234"/>
      <c r="D12" s="234"/>
      <c r="E12" s="234"/>
      <c r="F12" s="234"/>
      <c r="G12" s="288"/>
      <c r="H12" s="154"/>
      <c r="I12" s="154"/>
      <c r="J12" s="245"/>
      <c r="K12" s="245"/>
      <c r="L12" s="245"/>
      <c r="M12" s="245"/>
      <c r="N12" s="245"/>
      <c r="O12" s="251"/>
      <c r="P12" s="251"/>
      <c r="Q12" s="251"/>
      <c r="R12" s="251"/>
      <c r="S12" s="251"/>
      <c r="T12" s="245"/>
      <c r="U12" s="245"/>
      <c r="V12" s="245"/>
      <c r="W12" s="245"/>
      <c r="X12" s="245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2:40" x14ac:dyDescent="0.25">
      <c r="B13" s="260"/>
      <c r="C13" s="260">
        <f>SUM('Fy2 förmågor alla nivåer'!DB12:DE12)</f>
        <v>0</v>
      </c>
      <c r="D13" s="260">
        <f>SUM('Fy2 förmågor alla nivåer'!DF12:DM12)</f>
        <v>0</v>
      </c>
      <c r="E13" s="260">
        <f>SUM('Fy2 förmågor alla nivåer'!DN12:DQ12)</f>
        <v>0</v>
      </c>
      <c r="F13" s="260">
        <f>SUM('Fy2 förmågor alla nivåer'!DR12:DX12)</f>
        <v>0</v>
      </c>
      <c r="G13" s="288"/>
      <c r="H13" s="154"/>
      <c r="I13" s="154"/>
      <c r="J13" s="245">
        <f>SUMIF('Fy2 förmågor alla nivåer'!$E$10:$CJ$10,J$11,'Fy2 förmågor alla nivåer'!$E12:$CJ12)</f>
        <v>0</v>
      </c>
      <c r="K13" s="245">
        <f>SUMIF('Fy2 förmågor alla nivåer'!$E$10:$CJ$10,K$11,'Fy2 förmågor alla nivåer'!$E12:$CJ12)</f>
        <v>0</v>
      </c>
      <c r="L13" s="245">
        <f>SUMIF('Fy2 förmågor alla nivåer'!$E$10:$CJ$10,L$11,'Fy2 förmågor alla nivåer'!$E12:$CJ12)</f>
        <v>0</v>
      </c>
      <c r="M13" s="245">
        <f>SUMIF('Fy2 förmågor alla nivåer'!$E$10:$CJ$10,M$11,'Fy2 förmågor alla nivåer'!$E12:$CJ12)</f>
        <v>0</v>
      </c>
      <c r="N13" s="245">
        <f>SUMIF('Fy2 förmågor alla nivåer'!$E$10:$CJ$10,N$11,'Fy2 förmågor alla nivåer'!$E12:$CJ12)</f>
        <v>0</v>
      </c>
      <c r="O13" s="245">
        <f>SUMIF('Fy2 förmågor alla nivåer'!$E$10:$CJ$10,O$11,'Fy2 förmågor alla nivåer'!$E12:$CJ12)</f>
        <v>0</v>
      </c>
      <c r="P13" s="245">
        <f>SUMIF('Fy2 förmågor alla nivåer'!$E$10:$CJ$10,P$11,'Fy2 förmågor alla nivåer'!$E12:$CJ12)</f>
        <v>0</v>
      </c>
      <c r="Q13" s="245">
        <f>SUMIF('Fy2 förmågor alla nivåer'!$E$10:$CJ$10,Q$11,'Fy2 förmågor alla nivåer'!$E12:$CJ12)</f>
        <v>0</v>
      </c>
      <c r="R13" s="245">
        <f>SUMIF('Fy2 förmågor alla nivåer'!$E$10:$CJ$10,R$11,'Fy2 förmågor alla nivåer'!$E12:$CJ12)</f>
        <v>0</v>
      </c>
      <c r="S13" s="245">
        <f>SUMIF('Fy2 förmågor alla nivåer'!$E$10:$CJ$10,S$11,'Fy2 förmågor alla nivåer'!$E12:$CJ12)</f>
        <v>0</v>
      </c>
      <c r="T13" s="245">
        <f>SUMIF('Fy2 förmågor alla nivåer'!$E$10:$CJ$10,T$11,'Fy2 förmågor alla nivåer'!$E12:$CJ12)</f>
        <v>0</v>
      </c>
      <c r="U13" s="245">
        <f>SUMIF('Fy2 förmågor alla nivåer'!$E$10:$CJ$10,U$11,'Fy2 förmågor alla nivåer'!$E12:$CJ12)</f>
        <v>0</v>
      </c>
      <c r="V13" s="245">
        <f>SUMIF('Fy2 förmågor alla nivåer'!$E$10:$CJ$10,V$11,'Fy2 förmågor alla nivåer'!$E12:$CJ12)</f>
        <v>0</v>
      </c>
      <c r="W13" s="245">
        <f>SUMIF('Fy2 förmågor alla nivåer'!$E$10:$CJ$10,W$11,'Fy2 förmågor alla nivåer'!$E12:$CJ12)</f>
        <v>0</v>
      </c>
      <c r="X13" s="245">
        <f>SUMIF('Fy2 förmågor alla nivåer'!$E$10:$CJ$10,X$11,'Fy2 förmågor alla nivåer'!$E12:$CJ12)</f>
        <v>0</v>
      </c>
      <c r="Y13" s="154"/>
      <c r="Z13" s="154"/>
      <c r="AA13" s="154"/>
      <c r="AB13" s="154"/>
      <c r="AC13" s="270" t="s">
        <v>224</v>
      </c>
      <c r="AD13" s="154"/>
      <c r="AE13" s="271" t="s">
        <v>225</v>
      </c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2:40" x14ac:dyDescent="0.25">
      <c r="B14" s="260"/>
      <c r="C14" s="260">
        <f>SUM('Fy2 förmågor alla nivåer'!DB13:DE13)</f>
        <v>0</v>
      </c>
      <c r="D14" s="260">
        <f>SUM('Fy2 förmågor alla nivåer'!DF13:DM13)</f>
        <v>0</v>
      </c>
      <c r="E14" s="260">
        <f>SUM('Fy2 förmågor alla nivåer'!DN13:DQ13)</f>
        <v>0</v>
      </c>
      <c r="F14" s="260">
        <f>SUM('Fy2 förmågor alla nivåer'!DR13:DX13)</f>
        <v>0</v>
      </c>
      <c r="G14" s="288"/>
      <c r="H14" s="154"/>
      <c r="I14" s="154"/>
      <c r="J14" s="245">
        <f>SUMIF('Fy2 förmågor alla nivåer'!$E$10:$CJ$10,J$11,'Fy2 förmågor alla nivåer'!$E13:$CJ13)</f>
        <v>0</v>
      </c>
      <c r="K14" s="245">
        <f>SUMIF('Fy2 förmågor alla nivåer'!$E$10:$CJ$10,K$11,'Fy2 förmågor alla nivåer'!$E13:$CJ13)</f>
        <v>0</v>
      </c>
      <c r="L14" s="245">
        <f>SUMIF('Fy2 förmågor alla nivåer'!$E$10:$CJ$10,L$11,'Fy2 förmågor alla nivåer'!$E13:$CJ13)</f>
        <v>0</v>
      </c>
      <c r="M14" s="245">
        <f>SUMIF('Fy2 förmågor alla nivåer'!$E$10:$CJ$10,M$11,'Fy2 förmågor alla nivåer'!$E13:$CJ13)</f>
        <v>0</v>
      </c>
      <c r="N14" s="245">
        <f>SUMIF('Fy2 förmågor alla nivåer'!$E$10:$CJ$10,N$11,'Fy2 förmågor alla nivåer'!$E13:$CJ13)</f>
        <v>0</v>
      </c>
      <c r="O14" s="245">
        <f>SUMIF('Fy2 förmågor alla nivåer'!$E$10:$CJ$10,O$11,'Fy2 förmågor alla nivåer'!$E13:$CJ13)</f>
        <v>0</v>
      </c>
      <c r="P14" s="245">
        <f>SUMIF('Fy2 förmågor alla nivåer'!$E$10:$CJ$10,P$11,'Fy2 förmågor alla nivåer'!$E13:$CJ13)</f>
        <v>0</v>
      </c>
      <c r="Q14" s="245">
        <f>SUMIF('Fy2 förmågor alla nivåer'!$E$10:$CJ$10,Q$11,'Fy2 förmågor alla nivåer'!$E13:$CJ13)</f>
        <v>0</v>
      </c>
      <c r="R14" s="245">
        <f>SUMIF('Fy2 förmågor alla nivåer'!$E$10:$CJ$10,R$11,'Fy2 förmågor alla nivåer'!$E13:$CJ13)</f>
        <v>0</v>
      </c>
      <c r="S14" s="245">
        <f>SUMIF('Fy2 förmågor alla nivåer'!$E$10:$CJ$10,S$11,'Fy2 förmågor alla nivåer'!$E13:$CJ13)</f>
        <v>0</v>
      </c>
      <c r="T14" s="245">
        <f>SUMIF('Fy2 förmågor alla nivåer'!$E$10:$CJ$10,T$11,'Fy2 förmågor alla nivåer'!$E13:$CJ13)</f>
        <v>0</v>
      </c>
      <c r="U14" s="245">
        <f>SUMIF('Fy2 förmågor alla nivåer'!$E$10:$CJ$10,U$11,'Fy2 förmågor alla nivåer'!$E13:$CJ13)</f>
        <v>0</v>
      </c>
      <c r="V14" s="245">
        <f>SUMIF('Fy2 förmågor alla nivåer'!$E$10:$CJ$10,V$11,'Fy2 förmågor alla nivåer'!$E13:$CJ13)</f>
        <v>0</v>
      </c>
      <c r="W14" s="245">
        <f>SUMIF('Fy2 förmågor alla nivåer'!$E$10:$CJ$10,W$11,'Fy2 förmågor alla nivåer'!$E13:$CJ13)</f>
        <v>0</v>
      </c>
      <c r="X14" s="245">
        <f>SUMIF('Fy2 förmågor alla nivåer'!$E$10:$CJ$10,X$11,'Fy2 förmågor alla nivåer'!$E13:$CJ13)</f>
        <v>0</v>
      </c>
      <c r="Y14" s="154"/>
      <c r="Z14" s="154"/>
      <c r="AA14" s="154"/>
      <c r="AB14" s="154"/>
      <c r="AC14" s="270" t="s">
        <v>226</v>
      </c>
      <c r="AD14" s="154"/>
      <c r="AE14" s="271" t="s">
        <v>227</v>
      </c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2:40" x14ac:dyDescent="0.25">
      <c r="B15" s="260"/>
      <c r="C15" s="260">
        <f>SUM('Fy2 förmågor alla nivåer'!DB14:DE14)</f>
        <v>0</v>
      </c>
      <c r="D15" s="260">
        <f>SUM('Fy2 förmågor alla nivåer'!DF14:DM14)</f>
        <v>0</v>
      </c>
      <c r="E15" s="260">
        <f>SUM('Fy2 förmågor alla nivåer'!DN14:DQ14)</f>
        <v>0</v>
      </c>
      <c r="F15" s="260">
        <f>SUM('Fy2 förmågor alla nivåer'!DR14:DX14)</f>
        <v>0</v>
      </c>
      <c r="G15" s="288"/>
      <c r="H15" s="154"/>
      <c r="I15" s="154"/>
      <c r="J15" s="245">
        <f>SUMIF('Fy2 förmågor alla nivåer'!$E$10:$CJ$10,J$11,'Fy2 förmågor alla nivåer'!$E14:$CJ14)</f>
        <v>0</v>
      </c>
      <c r="K15" s="245">
        <f>SUMIF('Fy2 förmågor alla nivåer'!$E$10:$CJ$10,K$11,'Fy2 förmågor alla nivåer'!$E14:$CJ14)</f>
        <v>0</v>
      </c>
      <c r="L15" s="245">
        <f>SUMIF('Fy2 förmågor alla nivåer'!$E$10:$CJ$10,L$11,'Fy2 förmågor alla nivåer'!$E14:$CJ14)</f>
        <v>0</v>
      </c>
      <c r="M15" s="245">
        <f>SUMIF('Fy2 förmågor alla nivåer'!$E$10:$CJ$10,M$11,'Fy2 förmågor alla nivåer'!$E14:$CJ14)</f>
        <v>0</v>
      </c>
      <c r="N15" s="245">
        <f>SUMIF('Fy2 förmågor alla nivåer'!$E$10:$CJ$10,N$11,'Fy2 förmågor alla nivåer'!$E14:$CJ14)</f>
        <v>0</v>
      </c>
      <c r="O15" s="245">
        <f>SUMIF('Fy2 förmågor alla nivåer'!$E$10:$CJ$10,O$11,'Fy2 förmågor alla nivåer'!$E14:$CJ14)</f>
        <v>0</v>
      </c>
      <c r="P15" s="245">
        <f>SUMIF('Fy2 förmågor alla nivåer'!$E$10:$CJ$10,P$11,'Fy2 förmågor alla nivåer'!$E14:$CJ14)</f>
        <v>0</v>
      </c>
      <c r="Q15" s="245">
        <f>SUMIF('Fy2 förmågor alla nivåer'!$E$10:$CJ$10,Q$11,'Fy2 förmågor alla nivåer'!$E14:$CJ14)</f>
        <v>0</v>
      </c>
      <c r="R15" s="245">
        <f>SUMIF('Fy2 förmågor alla nivåer'!$E$10:$CJ$10,R$11,'Fy2 förmågor alla nivåer'!$E14:$CJ14)</f>
        <v>0</v>
      </c>
      <c r="S15" s="245">
        <f>SUMIF('Fy2 förmågor alla nivåer'!$E$10:$CJ$10,S$11,'Fy2 förmågor alla nivåer'!$E14:$CJ14)</f>
        <v>0</v>
      </c>
      <c r="T15" s="245">
        <f>SUMIF('Fy2 förmågor alla nivåer'!$E$10:$CJ$10,T$11,'Fy2 förmågor alla nivåer'!$E14:$CJ14)</f>
        <v>0</v>
      </c>
      <c r="U15" s="245">
        <f>SUMIF('Fy2 förmågor alla nivåer'!$E$10:$CJ$10,U$11,'Fy2 förmågor alla nivåer'!$E14:$CJ14)</f>
        <v>0</v>
      </c>
      <c r="V15" s="245">
        <f>SUMIF('Fy2 förmågor alla nivåer'!$E$10:$CJ$10,V$11,'Fy2 förmågor alla nivåer'!$E14:$CJ14)</f>
        <v>0</v>
      </c>
      <c r="W15" s="245">
        <f>SUMIF('Fy2 förmågor alla nivåer'!$E$10:$CJ$10,W$11,'Fy2 förmågor alla nivåer'!$E14:$CJ14)</f>
        <v>0</v>
      </c>
      <c r="X15" s="245">
        <f>SUMIF('Fy2 förmågor alla nivåer'!$E$10:$CJ$10,X$11,'Fy2 förmågor alla nivåer'!$E14:$CJ14)</f>
        <v>0</v>
      </c>
      <c r="Y15" s="154"/>
      <c r="Z15" s="154"/>
      <c r="AA15" s="154"/>
      <c r="AB15" s="154"/>
      <c r="AC15" s="270" t="s">
        <v>228</v>
      </c>
      <c r="AD15" s="154"/>
      <c r="AE15" s="271" t="s">
        <v>229</v>
      </c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2:40" x14ac:dyDescent="0.25">
      <c r="B16" s="260"/>
      <c r="C16" s="260">
        <f>SUM('Fy2 förmågor alla nivåer'!DB15:DE15)</f>
        <v>0</v>
      </c>
      <c r="D16" s="260">
        <f>SUM('Fy2 förmågor alla nivåer'!DF15:DM15)</f>
        <v>0</v>
      </c>
      <c r="E16" s="260">
        <f>SUM('Fy2 förmågor alla nivåer'!DN15:DQ15)</f>
        <v>0</v>
      </c>
      <c r="F16" s="260">
        <f>SUM('Fy2 förmågor alla nivåer'!DR15:DX15)</f>
        <v>0</v>
      </c>
      <c r="G16" s="288"/>
      <c r="H16" s="154"/>
      <c r="I16" s="154"/>
      <c r="J16" s="245">
        <f>SUMIF('Fy2 förmågor alla nivåer'!$E$10:$CJ$10,J$11,'Fy2 förmågor alla nivåer'!$E15:$CJ15)</f>
        <v>0</v>
      </c>
      <c r="K16" s="245">
        <f>SUMIF('Fy2 förmågor alla nivåer'!$E$10:$CJ$10,K$11,'Fy2 förmågor alla nivåer'!$E15:$CJ15)</f>
        <v>0</v>
      </c>
      <c r="L16" s="245">
        <f>SUMIF('Fy2 förmågor alla nivåer'!$E$10:$CJ$10,L$11,'Fy2 förmågor alla nivåer'!$E15:$CJ15)</f>
        <v>0</v>
      </c>
      <c r="M16" s="245">
        <f>SUMIF('Fy2 förmågor alla nivåer'!$E$10:$CJ$10,M$11,'Fy2 förmågor alla nivåer'!$E15:$CJ15)</f>
        <v>0</v>
      </c>
      <c r="N16" s="245">
        <f>SUMIF('Fy2 förmågor alla nivåer'!$E$10:$CJ$10,N$11,'Fy2 förmågor alla nivåer'!$E15:$CJ15)</f>
        <v>0</v>
      </c>
      <c r="O16" s="245">
        <f>SUMIF('Fy2 förmågor alla nivåer'!$E$10:$CJ$10,O$11,'Fy2 förmågor alla nivåer'!$E15:$CJ15)</f>
        <v>0</v>
      </c>
      <c r="P16" s="245">
        <f>SUMIF('Fy2 förmågor alla nivåer'!$E$10:$CJ$10,P$11,'Fy2 förmågor alla nivåer'!$E15:$CJ15)</f>
        <v>0</v>
      </c>
      <c r="Q16" s="245">
        <f>SUMIF('Fy2 förmågor alla nivåer'!$E$10:$CJ$10,Q$11,'Fy2 förmågor alla nivåer'!$E15:$CJ15)</f>
        <v>0</v>
      </c>
      <c r="R16" s="245">
        <f>SUMIF('Fy2 förmågor alla nivåer'!$E$10:$CJ$10,R$11,'Fy2 förmågor alla nivåer'!$E15:$CJ15)</f>
        <v>0</v>
      </c>
      <c r="S16" s="245">
        <f>SUMIF('Fy2 förmågor alla nivåer'!$E$10:$CJ$10,S$11,'Fy2 förmågor alla nivåer'!$E15:$CJ15)</f>
        <v>0</v>
      </c>
      <c r="T16" s="245">
        <f>SUMIF('Fy2 förmågor alla nivåer'!$E$10:$CJ$10,T$11,'Fy2 förmågor alla nivåer'!$E15:$CJ15)</f>
        <v>0</v>
      </c>
      <c r="U16" s="245">
        <f>SUMIF('Fy2 förmågor alla nivåer'!$E$10:$CJ$10,U$11,'Fy2 förmågor alla nivåer'!$E15:$CJ15)</f>
        <v>0</v>
      </c>
      <c r="V16" s="245">
        <f>SUMIF('Fy2 förmågor alla nivåer'!$E$10:$CJ$10,V$11,'Fy2 förmågor alla nivåer'!$E15:$CJ15)</f>
        <v>0</v>
      </c>
      <c r="W16" s="245">
        <f>SUMIF('Fy2 förmågor alla nivåer'!$E$10:$CJ$10,W$11,'Fy2 förmågor alla nivåer'!$E15:$CJ15)</f>
        <v>0</v>
      </c>
      <c r="X16" s="245">
        <f>SUMIF('Fy2 förmågor alla nivåer'!$E$10:$CJ$10,X$11,'Fy2 förmågor alla nivåer'!$E15:$CJ15)</f>
        <v>0</v>
      </c>
      <c r="Y16" s="154"/>
      <c r="Z16" s="154"/>
      <c r="AA16" s="154"/>
      <c r="AB16" s="154"/>
      <c r="AC16" s="270" t="s">
        <v>230</v>
      </c>
      <c r="AD16" s="154"/>
      <c r="AE16" s="271" t="s">
        <v>231</v>
      </c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2:40" x14ac:dyDescent="0.25">
      <c r="B17" s="260"/>
      <c r="C17" s="260">
        <f>SUM('Fy2 förmågor alla nivåer'!DB16:DE16)</f>
        <v>0</v>
      </c>
      <c r="D17" s="260">
        <f>SUM('Fy2 förmågor alla nivåer'!DF16:DM16)</f>
        <v>0</v>
      </c>
      <c r="E17" s="260">
        <f>SUM('Fy2 förmågor alla nivåer'!DN16:DQ16)</f>
        <v>0</v>
      </c>
      <c r="F17" s="260">
        <f>SUM('Fy2 förmågor alla nivåer'!DR16:DX16)</f>
        <v>0</v>
      </c>
      <c r="G17" s="288"/>
      <c r="H17" s="154"/>
      <c r="I17" s="154"/>
      <c r="J17" s="245">
        <f>SUMIF('Fy2 förmågor alla nivåer'!$E$10:$CJ$10,J$11,'Fy2 förmågor alla nivåer'!$E16:$CJ16)</f>
        <v>0</v>
      </c>
      <c r="K17" s="245">
        <f>SUMIF('Fy2 förmågor alla nivåer'!$E$10:$CJ$10,K$11,'Fy2 förmågor alla nivåer'!$E16:$CJ16)</f>
        <v>0</v>
      </c>
      <c r="L17" s="245">
        <f>SUMIF('Fy2 förmågor alla nivåer'!$E$10:$CJ$10,L$11,'Fy2 förmågor alla nivåer'!$E16:$CJ16)</f>
        <v>0</v>
      </c>
      <c r="M17" s="245">
        <f>SUMIF('Fy2 förmågor alla nivåer'!$E$10:$CJ$10,M$11,'Fy2 förmågor alla nivåer'!$E16:$CJ16)</f>
        <v>0</v>
      </c>
      <c r="N17" s="245">
        <f>SUMIF('Fy2 förmågor alla nivåer'!$E$10:$CJ$10,N$11,'Fy2 förmågor alla nivåer'!$E16:$CJ16)</f>
        <v>0</v>
      </c>
      <c r="O17" s="245">
        <f>SUMIF('Fy2 förmågor alla nivåer'!$E$10:$CJ$10,O$11,'Fy2 förmågor alla nivåer'!$E16:$CJ16)</f>
        <v>0</v>
      </c>
      <c r="P17" s="245">
        <f>SUMIF('Fy2 förmågor alla nivåer'!$E$10:$CJ$10,P$11,'Fy2 förmågor alla nivåer'!$E16:$CJ16)</f>
        <v>0</v>
      </c>
      <c r="Q17" s="245">
        <f>SUMIF('Fy2 förmågor alla nivåer'!$E$10:$CJ$10,Q$11,'Fy2 förmågor alla nivåer'!$E16:$CJ16)</f>
        <v>0</v>
      </c>
      <c r="R17" s="245">
        <f>SUMIF('Fy2 förmågor alla nivåer'!$E$10:$CJ$10,R$11,'Fy2 förmågor alla nivåer'!$E16:$CJ16)</f>
        <v>0</v>
      </c>
      <c r="S17" s="245">
        <f>SUMIF('Fy2 förmågor alla nivåer'!$E$10:$CJ$10,S$11,'Fy2 förmågor alla nivåer'!$E16:$CJ16)</f>
        <v>0</v>
      </c>
      <c r="T17" s="245">
        <f>SUMIF('Fy2 förmågor alla nivåer'!$E$10:$CJ$10,T$11,'Fy2 förmågor alla nivåer'!$E16:$CJ16)</f>
        <v>0</v>
      </c>
      <c r="U17" s="245">
        <f>SUMIF('Fy2 förmågor alla nivåer'!$E$10:$CJ$10,U$11,'Fy2 förmågor alla nivåer'!$E16:$CJ16)</f>
        <v>0</v>
      </c>
      <c r="V17" s="245">
        <f>SUMIF('Fy2 förmågor alla nivåer'!$E$10:$CJ$10,V$11,'Fy2 förmågor alla nivåer'!$E16:$CJ16)</f>
        <v>0</v>
      </c>
      <c r="W17" s="245">
        <f>SUMIF('Fy2 förmågor alla nivåer'!$E$10:$CJ$10,W$11,'Fy2 förmågor alla nivåer'!$E16:$CJ16)</f>
        <v>0</v>
      </c>
      <c r="X17" s="245">
        <f>SUMIF('Fy2 förmågor alla nivåer'!$E$10:$CJ$10,X$11,'Fy2 förmågor alla nivåer'!$E16:$CJ16)</f>
        <v>0</v>
      </c>
      <c r="Y17" s="154"/>
      <c r="Z17" s="154"/>
      <c r="AA17" s="154"/>
      <c r="AB17" s="154"/>
      <c r="AC17" s="270" t="s">
        <v>232</v>
      </c>
      <c r="AD17" s="154"/>
      <c r="AE17" s="271" t="s">
        <v>233</v>
      </c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2:40" x14ac:dyDescent="0.25">
      <c r="B18" s="260"/>
      <c r="C18" s="260">
        <f>SUM('Fy2 förmågor alla nivåer'!DB17:DE17)</f>
        <v>0</v>
      </c>
      <c r="D18" s="260">
        <f>SUM('Fy2 förmågor alla nivåer'!DF17:DM17)</f>
        <v>0</v>
      </c>
      <c r="E18" s="260">
        <f>SUM('Fy2 förmågor alla nivåer'!DN17:DQ17)</f>
        <v>0</v>
      </c>
      <c r="F18" s="260">
        <f>SUM('Fy2 förmågor alla nivåer'!DR17:DX17)</f>
        <v>0</v>
      </c>
      <c r="G18" s="288"/>
      <c r="H18" s="154"/>
      <c r="I18" s="154"/>
      <c r="J18" s="245">
        <f>SUMIF('Fy2 förmågor alla nivåer'!$E$10:$CJ$10,J$11,'Fy2 förmågor alla nivåer'!$E17:$CJ17)</f>
        <v>0</v>
      </c>
      <c r="K18" s="245">
        <f>SUMIF('Fy2 förmågor alla nivåer'!$E$10:$CJ$10,K$11,'Fy2 förmågor alla nivåer'!$E17:$CJ17)</f>
        <v>0</v>
      </c>
      <c r="L18" s="245">
        <f>SUMIF('Fy2 förmågor alla nivåer'!$E$10:$CJ$10,L$11,'Fy2 förmågor alla nivåer'!$E17:$CJ17)</f>
        <v>0</v>
      </c>
      <c r="M18" s="245">
        <f>SUMIF('Fy2 förmågor alla nivåer'!$E$10:$CJ$10,M$11,'Fy2 förmågor alla nivåer'!$E17:$CJ17)</f>
        <v>0</v>
      </c>
      <c r="N18" s="245">
        <f>SUMIF('Fy2 förmågor alla nivåer'!$E$10:$CJ$10,N$11,'Fy2 förmågor alla nivåer'!$E17:$CJ17)</f>
        <v>0</v>
      </c>
      <c r="O18" s="245">
        <f>SUMIF('Fy2 förmågor alla nivåer'!$E$10:$CJ$10,O$11,'Fy2 förmågor alla nivåer'!$E17:$CJ17)</f>
        <v>0</v>
      </c>
      <c r="P18" s="245">
        <f>SUMIF('Fy2 förmågor alla nivåer'!$E$10:$CJ$10,P$11,'Fy2 förmågor alla nivåer'!$E17:$CJ17)</f>
        <v>0</v>
      </c>
      <c r="Q18" s="245">
        <f>SUMIF('Fy2 förmågor alla nivåer'!$E$10:$CJ$10,Q$11,'Fy2 förmågor alla nivåer'!$E17:$CJ17)</f>
        <v>0</v>
      </c>
      <c r="R18" s="245">
        <f>SUMIF('Fy2 förmågor alla nivåer'!$E$10:$CJ$10,R$11,'Fy2 förmågor alla nivåer'!$E17:$CJ17)</f>
        <v>0</v>
      </c>
      <c r="S18" s="245">
        <f>SUMIF('Fy2 förmågor alla nivåer'!$E$10:$CJ$10,S$11,'Fy2 förmågor alla nivåer'!$E17:$CJ17)</f>
        <v>0</v>
      </c>
      <c r="T18" s="245">
        <f>SUMIF('Fy2 förmågor alla nivåer'!$E$10:$CJ$10,T$11,'Fy2 förmågor alla nivåer'!$E17:$CJ17)</f>
        <v>0</v>
      </c>
      <c r="U18" s="245">
        <f>SUMIF('Fy2 förmågor alla nivåer'!$E$10:$CJ$10,U$11,'Fy2 förmågor alla nivåer'!$E17:$CJ17)</f>
        <v>0</v>
      </c>
      <c r="V18" s="245">
        <f>SUMIF('Fy2 förmågor alla nivåer'!$E$10:$CJ$10,V$11,'Fy2 förmågor alla nivåer'!$E17:$CJ17)</f>
        <v>0</v>
      </c>
      <c r="W18" s="245">
        <f>SUMIF('Fy2 förmågor alla nivåer'!$E$10:$CJ$10,W$11,'Fy2 förmågor alla nivåer'!$E17:$CJ17)</f>
        <v>0</v>
      </c>
      <c r="X18" s="245">
        <f>SUMIF('Fy2 förmågor alla nivåer'!$E$10:$CJ$10,X$11,'Fy2 förmågor alla nivåer'!$E17:$CJ17)</f>
        <v>0</v>
      </c>
      <c r="Y18" s="154"/>
      <c r="Z18" s="154"/>
      <c r="AA18" s="154"/>
      <c r="AB18" s="154"/>
      <c r="AC18" s="270" t="s">
        <v>234</v>
      </c>
      <c r="AD18" s="154"/>
      <c r="AE18" s="271" t="s">
        <v>235</v>
      </c>
      <c r="AF18" s="154"/>
      <c r="AG18" s="154"/>
      <c r="AH18" s="154"/>
      <c r="AI18" s="154"/>
      <c r="AJ18" s="154"/>
      <c r="AK18" s="154"/>
      <c r="AL18" s="154"/>
      <c r="AM18" s="154"/>
      <c r="AN18" s="154"/>
    </row>
    <row r="19" spans="2:40" x14ac:dyDescent="0.25">
      <c r="B19" s="260"/>
      <c r="C19" s="260">
        <f>SUM('Fy2 förmågor alla nivåer'!DB18:DE18)</f>
        <v>0</v>
      </c>
      <c r="D19" s="260">
        <f>SUM('Fy2 förmågor alla nivåer'!DF18:DM18)</f>
        <v>0</v>
      </c>
      <c r="E19" s="260">
        <f>SUM('Fy2 förmågor alla nivåer'!DN18:DQ18)</f>
        <v>0</v>
      </c>
      <c r="F19" s="260">
        <f>SUM('Fy2 förmågor alla nivåer'!DR18:DX18)</f>
        <v>0</v>
      </c>
      <c r="G19" s="288"/>
      <c r="H19" s="154"/>
      <c r="I19" s="154"/>
      <c r="J19" s="245">
        <f>SUMIF('Fy2 förmågor alla nivåer'!$E$10:$CJ$10,J$11,'Fy2 förmågor alla nivåer'!$E18:$CJ18)</f>
        <v>0</v>
      </c>
      <c r="K19" s="245">
        <f>SUMIF('Fy2 förmågor alla nivåer'!$E$10:$CJ$10,K$11,'Fy2 förmågor alla nivåer'!$E18:$CJ18)</f>
        <v>0</v>
      </c>
      <c r="L19" s="245">
        <f>SUMIF('Fy2 förmågor alla nivåer'!$E$10:$CJ$10,L$11,'Fy2 förmågor alla nivåer'!$E18:$CJ18)</f>
        <v>0</v>
      </c>
      <c r="M19" s="245">
        <f>SUMIF('Fy2 förmågor alla nivåer'!$E$10:$CJ$10,M$11,'Fy2 förmågor alla nivåer'!$E18:$CJ18)</f>
        <v>0</v>
      </c>
      <c r="N19" s="245">
        <f>SUMIF('Fy2 förmågor alla nivåer'!$E$10:$CJ$10,N$11,'Fy2 förmågor alla nivåer'!$E18:$CJ18)</f>
        <v>0</v>
      </c>
      <c r="O19" s="245">
        <f>SUMIF('Fy2 förmågor alla nivåer'!$E$10:$CJ$10,O$11,'Fy2 förmågor alla nivåer'!$E18:$CJ18)</f>
        <v>0</v>
      </c>
      <c r="P19" s="245">
        <f>SUMIF('Fy2 förmågor alla nivåer'!$E$10:$CJ$10,P$11,'Fy2 förmågor alla nivåer'!$E18:$CJ18)</f>
        <v>0</v>
      </c>
      <c r="Q19" s="245">
        <f>SUMIF('Fy2 förmågor alla nivåer'!$E$10:$CJ$10,Q$11,'Fy2 förmågor alla nivåer'!$E18:$CJ18)</f>
        <v>0</v>
      </c>
      <c r="R19" s="245">
        <f>SUMIF('Fy2 förmågor alla nivåer'!$E$10:$CJ$10,R$11,'Fy2 förmågor alla nivåer'!$E18:$CJ18)</f>
        <v>0</v>
      </c>
      <c r="S19" s="245">
        <f>SUMIF('Fy2 förmågor alla nivåer'!$E$10:$CJ$10,S$11,'Fy2 förmågor alla nivåer'!$E18:$CJ18)</f>
        <v>0</v>
      </c>
      <c r="T19" s="245">
        <f>SUMIF('Fy2 förmågor alla nivåer'!$E$10:$CJ$10,T$11,'Fy2 förmågor alla nivåer'!$E18:$CJ18)</f>
        <v>0</v>
      </c>
      <c r="U19" s="245">
        <f>SUMIF('Fy2 förmågor alla nivåer'!$E$10:$CJ$10,U$11,'Fy2 förmågor alla nivåer'!$E18:$CJ18)</f>
        <v>0</v>
      </c>
      <c r="V19" s="245">
        <f>SUMIF('Fy2 förmågor alla nivåer'!$E$10:$CJ$10,V$11,'Fy2 förmågor alla nivåer'!$E18:$CJ18)</f>
        <v>0</v>
      </c>
      <c r="W19" s="245">
        <f>SUMIF('Fy2 förmågor alla nivåer'!$E$10:$CJ$10,W$11,'Fy2 förmågor alla nivåer'!$E18:$CJ18)</f>
        <v>0</v>
      </c>
      <c r="X19" s="245">
        <f>SUMIF('Fy2 förmågor alla nivåer'!$E$10:$CJ$10,X$11,'Fy2 förmågor alla nivåer'!$E18:$CJ18)</f>
        <v>0</v>
      </c>
      <c r="Y19" s="154"/>
      <c r="Z19" s="154"/>
      <c r="AA19" s="154"/>
      <c r="AB19" s="154"/>
      <c r="AC19" s="270" t="s">
        <v>236</v>
      </c>
      <c r="AD19" s="154"/>
      <c r="AE19" s="271" t="s">
        <v>237</v>
      </c>
      <c r="AF19" s="154"/>
      <c r="AG19" s="154"/>
      <c r="AH19" s="154"/>
      <c r="AI19" s="154"/>
      <c r="AJ19" s="154"/>
      <c r="AK19" s="154"/>
      <c r="AL19" s="154"/>
      <c r="AM19" s="154"/>
      <c r="AN19" s="154"/>
    </row>
    <row r="20" spans="2:40" x14ac:dyDescent="0.25">
      <c r="B20" s="260"/>
      <c r="C20" s="260">
        <f>SUM('Fy2 förmågor alla nivåer'!DB19:DE19)</f>
        <v>0</v>
      </c>
      <c r="D20" s="260">
        <f>SUM('Fy2 förmågor alla nivåer'!DF19:DM19)</f>
        <v>0</v>
      </c>
      <c r="E20" s="260">
        <f>SUM('Fy2 förmågor alla nivåer'!DN19:DQ19)</f>
        <v>0</v>
      </c>
      <c r="F20" s="260">
        <f>SUM('Fy2 förmågor alla nivåer'!DR19:DX19)</f>
        <v>0</v>
      </c>
      <c r="G20" s="288"/>
      <c r="H20" s="154"/>
      <c r="I20" s="154"/>
      <c r="J20" s="245">
        <f>SUMIF('Fy2 förmågor alla nivåer'!$E$10:$CJ$10,J$11,'Fy2 förmågor alla nivåer'!$E19:$CJ19)</f>
        <v>0</v>
      </c>
      <c r="K20" s="245">
        <f>SUMIF('Fy2 förmågor alla nivåer'!$E$10:$CJ$10,K$11,'Fy2 förmågor alla nivåer'!$E19:$CJ19)</f>
        <v>0</v>
      </c>
      <c r="L20" s="245">
        <f>SUMIF('Fy2 förmågor alla nivåer'!$E$10:$CJ$10,L$11,'Fy2 förmågor alla nivåer'!$E19:$CJ19)</f>
        <v>0</v>
      </c>
      <c r="M20" s="245">
        <f>SUMIF('Fy2 förmågor alla nivåer'!$E$10:$CJ$10,M$11,'Fy2 förmågor alla nivåer'!$E19:$CJ19)</f>
        <v>0</v>
      </c>
      <c r="N20" s="245">
        <f>SUMIF('Fy2 förmågor alla nivåer'!$E$10:$CJ$10,N$11,'Fy2 förmågor alla nivåer'!$E19:$CJ19)</f>
        <v>0</v>
      </c>
      <c r="O20" s="245">
        <f>SUMIF('Fy2 förmågor alla nivåer'!$E$10:$CJ$10,O$11,'Fy2 förmågor alla nivåer'!$E19:$CJ19)</f>
        <v>0</v>
      </c>
      <c r="P20" s="245">
        <f>SUMIF('Fy2 förmågor alla nivåer'!$E$10:$CJ$10,P$11,'Fy2 förmågor alla nivåer'!$E19:$CJ19)</f>
        <v>0</v>
      </c>
      <c r="Q20" s="245">
        <f>SUMIF('Fy2 förmågor alla nivåer'!$E$10:$CJ$10,Q$11,'Fy2 förmågor alla nivåer'!$E19:$CJ19)</f>
        <v>0</v>
      </c>
      <c r="R20" s="245">
        <f>SUMIF('Fy2 förmågor alla nivåer'!$E$10:$CJ$10,R$11,'Fy2 förmågor alla nivåer'!$E19:$CJ19)</f>
        <v>0</v>
      </c>
      <c r="S20" s="245">
        <f>SUMIF('Fy2 förmågor alla nivåer'!$E$10:$CJ$10,S$11,'Fy2 förmågor alla nivåer'!$E19:$CJ19)</f>
        <v>0</v>
      </c>
      <c r="T20" s="245">
        <f>SUMIF('Fy2 förmågor alla nivåer'!$E$10:$CJ$10,T$11,'Fy2 förmågor alla nivåer'!$E19:$CJ19)</f>
        <v>0</v>
      </c>
      <c r="U20" s="245">
        <f>SUMIF('Fy2 förmågor alla nivåer'!$E$10:$CJ$10,U$11,'Fy2 förmågor alla nivåer'!$E19:$CJ19)</f>
        <v>0</v>
      </c>
      <c r="V20" s="245">
        <f>SUMIF('Fy2 förmågor alla nivåer'!$E$10:$CJ$10,V$11,'Fy2 förmågor alla nivåer'!$E19:$CJ19)</f>
        <v>0</v>
      </c>
      <c r="W20" s="245">
        <f>SUMIF('Fy2 förmågor alla nivåer'!$E$10:$CJ$10,W$11,'Fy2 förmågor alla nivåer'!$E19:$CJ19)</f>
        <v>0</v>
      </c>
      <c r="X20" s="245">
        <f>SUMIF('Fy2 förmågor alla nivåer'!$E$10:$CJ$10,X$11,'Fy2 förmågor alla nivåer'!$E19:$CJ19)</f>
        <v>0</v>
      </c>
      <c r="Y20" s="154"/>
      <c r="Z20" s="154"/>
      <c r="AA20" s="154"/>
      <c r="AB20" s="154"/>
      <c r="AC20" s="270" t="s">
        <v>238</v>
      </c>
      <c r="AD20" s="154"/>
      <c r="AE20" s="271" t="s">
        <v>239</v>
      </c>
      <c r="AF20" s="154"/>
      <c r="AG20" s="154"/>
      <c r="AH20" s="154"/>
      <c r="AI20" s="154"/>
      <c r="AJ20" s="154"/>
      <c r="AK20" s="154"/>
      <c r="AL20" s="154"/>
      <c r="AM20" s="154"/>
      <c r="AN20" s="154"/>
    </row>
    <row r="21" spans="2:40" x14ac:dyDescent="0.25">
      <c r="B21" s="260"/>
      <c r="C21" s="260">
        <f>SUM('Fy2 förmågor alla nivåer'!DB20:DE20)</f>
        <v>0</v>
      </c>
      <c r="D21" s="260">
        <f>SUM('Fy2 förmågor alla nivåer'!DF20:DM20)</f>
        <v>0</v>
      </c>
      <c r="E21" s="260">
        <f>SUM('Fy2 förmågor alla nivåer'!DN20:DQ20)</f>
        <v>0</v>
      </c>
      <c r="F21" s="260">
        <f>SUM('Fy2 förmågor alla nivåer'!DR20:DX20)</f>
        <v>0</v>
      </c>
      <c r="G21" s="273"/>
      <c r="H21" s="154"/>
      <c r="I21" s="154"/>
      <c r="J21" s="245">
        <f>SUMIF('Fy2 förmågor alla nivåer'!$E$10:$CJ$10,J$11,'Fy2 förmågor alla nivåer'!$E20:$CJ20)</f>
        <v>0</v>
      </c>
      <c r="K21" s="245">
        <f>SUMIF('Fy2 förmågor alla nivåer'!$E$10:$CJ$10,K$11,'Fy2 förmågor alla nivåer'!$E20:$CJ20)</f>
        <v>0</v>
      </c>
      <c r="L21" s="245">
        <f>SUMIF('Fy2 förmågor alla nivåer'!$E$10:$CJ$10,L$11,'Fy2 förmågor alla nivåer'!$E20:$CJ20)</f>
        <v>0</v>
      </c>
      <c r="M21" s="245">
        <f>SUMIF('Fy2 förmågor alla nivåer'!$E$10:$CJ$10,M$11,'Fy2 förmågor alla nivåer'!$E20:$CJ20)</f>
        <v>0</v>
      </c>
      <c r="N21" s="245">
        <f>SUMIF('Fy2 förmågor alla nivåer'!$E$10:$CJ$10,N$11,'Fy2 förmågor alla nivåer'!$E20:$CJ20)</f>
        <v>0</v>
      </c>
      <c r="O21" s="245">
        <f>SUMIF('Fy2 förmågor alla nivåer'!$E$10:$CJ$10,O$11,'Fy2 förmågor alla nivåer'!$E20:$CJ20)</f>
        <v>0</v>
      </c>
      <c r="P21" s="245">
        <f>SUMIF('Fy2 förmågor alla nivåer'!$E$10:$CJ$10,P$11,'Fy2 förmågor alla nivåer'!$E20:$CJ20)</f>
        <v>0</v>
      </c>
      <c r="Q21" s="245">
        <f>SUMIF('Fy2 förmågor alla nivåer'!$E$10:$CJ$10,Q$11,'Fy2 förmågor alla nivåer'!$E20:$CJ20)</f>
        <v>0</v>
      </c>
      <c r="R21" s="245">
        <f>SUMIF('Fy2 förmågor alla nivåer'!$E$10:$CJ$10,R$11,'Fy2 förmågor alla nivåer'!$E20:$CJ20)</f>
        <v>0</v>
      </c>
      <c r="S21" s="245">
        <f>SUMIF('Fy2 förmågor alla nivåer'!$E$10:$CJ$10,S$11,'Fy2 förmågor alla nivåer'!$E20:$CJ20)</f>
        <v>0</v>
      </c>
      <c r="T21" s="245">
        <f>SUMIF('Fy2 förmågor alla nivåer'!$E$10:$CJ$10,T$11,'Fy2 förmågor alla nivåer'!$E20:$CJ20)</f>
        <v>0</v>
      </c>
      <c r="U21" s="245">
        <f>SUMIF('Fy2 förmågor alla nivåer'!$E$10:$CJ$10,U$11,'Fy2 förmågor alla nivåer'!$E20:$CJ20)</f>
        <v>0</v>
      </c>
      <c r="V21" s="245">
        <f>SUMIF('Fy2 förmågor alla nivåer'!$E$10:$CJ$10,V$11,'Fy2 förmågor alla nivåer'!$E20:$CJ20)</f>
        <v>0</v>
      </c>
      <c r="W21" s="245">
        <f>SUMIF('Fy2 förmågor alla nivåer'!$E$10:$CJ$10,W$11,'Fy2 förmågor alla nivåer'!$E20:$CJ20)</f>
        <v>0</v>
      </c>
      <c r="X21" s="245">
        <f>SUMIF('Fy2 förmågor alla nivåer'!$E$10:$CJ$10,X$11,'Fy2 förmågor alla nivåer'!$E20:$CJ20)</f>
        <v>0</v>
      </c>
      <c r="Y21" s="154"/>
      <c r="Z21" s="154"/>
      <c r="AA21" s="154"/>
      <c r="AB21" s="154"/>
      <c r="AC21" s="270" t="s">
        <v>240</v>
      </c>
      <c r="AD21" s="154"/>
      <c r="AE21" s="271" t="s">
        <v>241</v>
      </c>
      <c r="AF21" s="154"/>
      <c r="AG21" s="154"/>
      <c r="AH21" s="154"/>
      <c r="AI21" s="154"/>
      <c r="AJ21" s="154"/>
      <c r="AK21" s="154"/>
      <c r="AL21" s="154"/>
      <c r="AM21" s="154"/>
      <c r="AN21" s="154"/>
    </row>
    <row r="22" spans="2:40" x14ac:dyDescent="0.25">
      <c r="B22" s="260"/>
      <c r="C22" s="260">
        <f>SUM('Fy2 förmågor alla nivåer'!DB21:DE21)</f>
        <v>0</v>
      </c>
      <c r="D22" s="260">
        <f>SUM('Fy2 förmågor alla nivåer'!DF21:DM21)</f>
        <v>0</v>
      </c>
      <c r="E22" s="260">
        <f>SUM('Fy2 förmågor alla nivåer'!DN21:DQ21)</f>
        <v>0</v>
      </c>
      <c r="F22" s="260">
        <f>SUM('Fy2 förmågor alla nivåer'!DR21:DX21)</f>
        <v>0</v>
      </c>
      <c r="G22" s="288"/>
      <c r="H22" s="154"/>
      <c r="I22" s="154"/>
      <c r="J22" s="245">
        <f>SUMIF('Fy2 förmågor alla nivåer'!$E$10:$CJ$10,J$11,'Fy2 förmågor alla nivåer'!$E21:$CJ21)</f>
        <v>0</v>
      </c>
      <c r="K22" s="245">
        <f>SUMIF('Fy2 förmågor alla nivåer'!$E$10:$CJ$10,K$11,'Fy2 förmågor alla nivåer'!$E21:$CJ21)</f>
        <v>0</v>
      </c>
      <c r="L22" s="245">
        <f>SUMIF('Fy2 förmågor alla nivåer'!$E$10:$CJ$10,L$11,'Fy2 förmågor alla nivåer'!$E21:$CJ21)</f>
        <v>0</v>
      </c>
      <c r="M22" s="245">
        <f>SUMIF('Fy2 förmågor alla nivåer'!$E$10:$CJ$10,M$11,'Fy2 förmågor alla nivåer'!$E21:$CJ21)</f>
        <v>0</v>
      </c>
      <c r="N22" s="245">
        <f>SUMIF('Fy2 förmågor alla nivåer'!$E$10:$CJ$10,N$11,'Fy2 förmågor alla nivåer'!$E21:$CJ21)</f>
        <v>0</v>
      </c>
      <c r="O22" s="245">
        <f>SUMIF('Fy2 förmågor alla nivåer'!$E$10:$CJ$10,O$11,'Fy2 förmågor alla nivåer'!$E21:$CJ21)</f>
        <v>0</v>
      </c>
      <c r="P22" s="245">
        <f>SUMIF('Fy2 förmågor alla nivåer'!$E$10:$CJ$10,P$11,'Fy2 förmågor alla nivåer'!$E21:$CJ21)</f>
        <v>0</v>
      </c>
      <c r="Q22" s="245">
        <f>SUMIF('Fy2 förmågor alla nivåer'!$E$10:$CJ$10,Q$11,'Fy2 förmågor alla nivåer'!$E21:$CJ21)</f>
        <v>0</v>
      </c>
      <c r="R22" s="245">
        <f>SUMIF('Fy2 förmågor alla nivåer'!$E$10:$CJ$10,R$11,'Fy2 förmågor alla nivåer'!$E21:$CJ21)</f>
        <v>0</v>
      </c>
      <c r="S22" s="245">
        <f>SUMIF('Fy2 förmågor alla nivåer'!$E$10:$CJ$10,S$11,'Fy2 förmågor alla nivåer'!$E21:$CJ21)</f>
        <v>0</v>
      </c>
      <c r="T22" s="245">
        <f>SUMIF('Fy2 förmågor alla nivåer'!$E$10:$CJ$10,T$11,'Fy2 förmågor alla nivåer'!$E21:$CJ21)</f>
        <v>0</v>
      </c>
      <c r="U22" s="245">
        <f>SUMIF('Fy2 förmågor alla nivåer'!$E$10:$CJ$10,U$11,'Fy2 förmågor alla nivåer'!$E21:$CJ21)</f>
        <v>0</v>
      </c>
      <c r="V22" s="245">
        <f>SUMIF('Fy2 förmågor alla nivåer'!$E$10:$CJ$10,V$11,'Fy2 förmågor alla nivåer'!$E21:$CJ21)</f>
        <v>0</v>
      </c>
      <c r="W22" s="245">
        <f>SUMIF('Fy2 förmågor alla nivåer'!$E$10:$CJ$10,W$11,'Fy2 förmågor alla nivåer'!$E21:$CJ21)</f>
        <v>0</v>
      </c>
      <c r="X22" s="245">
        <f>SUMIF('Fy2 förmågor alla nivåer'!$E$10:$CJ$10,X$11,'Fy2 förmågor alla nivåer'!$E21:$CJ21)</f>
        <v>0</v>
      </c>
      <c r="Y22" s="154"/>
      <c r="Z22" s="154"/>
      <c r="AA22" s="154"/>
      <c r="AB22" s="154"/>
      <c r="AC22" s="270" t="s">
        <v>242</v>
      </c>
      <c r="AD22" s="154"/>
      <c r="AE22" s="271" t="s">
        <v>243</v>
      </c>
      <c r="AF22" s="154"/>
      <c r="AG22" s="154"/>
      <c r="AH22" s="154"/>
      <c r="AI22" s="154"/>
      <c r="AJ22" s="154"/>
      <c r="AK22" s="154"/>
      <c r="AL22" s="154"/>
      <c r="AM22" s="154"/>
      <c r="AN22" s="154"/>
    </row>
    <row r="23" spans="2:40" x14ac:dyDescent="0.25">
      <c r="B23" s="260"/>
      <c r="C23" s="260">
        <f>SUM('Fy2 förmågor alla nivåer'!DB22:DE22)</f>
        <v>0</v>
      </c>
      <c r="D23" s="260">
        <f>SUM('Fy2 förmågor alla nivåer'!DF22:DM22)</f>
        <v>0</v>
      </c>
      <c r="E23" s="260">
        <f>SUM('Fy2 förmågor alla nivåer'!DN22:DQ22)</f>
        <v>0</v>
      </c>
      <c r="F23" s="260">
        <f>SUM('Fy2 förmågor alla nivåer'!DR22:DX22)</f>
        <v>0</v>
      </c>
      <c r="G23" s="291"/>
      <c r="H23" s="154"/>
      <c r="I23" s="154"/>
      <c r="J23" s="245">
        <f>SUMIF('Fy2 förmågor alla nivåer'!$E$10:$CJ$10,J$11,'Fy2 förmågor alla nivåer'!$E22:$CJ22)</f>
        <v>0</v>
      </c>
      <c r="K23" s="245">
        <f>SUMIF('Fy2 förmågor alla nivåer'!$E$10:$CJ$10,K$11,'Fy2 förmågor alla nivåer'!$E22:$CJ22)</f>
        <v>0</v>
      </c>
      <c r="L23" s="245">
        <f>SUMIF('Fy2 förmågor alla nivåer'!$E$10:$CJ$10,L$11,'Fy2 förmågor alla nivåer'!$E22:$CJ22)</f>
        <v>0</v>
      </c>
      <c r="M23" s="245">
        <f>SUMIF('Fy2 förmågor alla nivåer'!$E$10:$CJ$10,M$11,'Fy2 förmågor alla nivåer'!$E22:$CJ22)</f>
        <v>0</v>
      </c>
      <c r="N23" s="245">
        <f>SUMIF('Fy2 förmågor alla nivåer'!$E$10:$CJ$10,N$11,'Fy2 förmågor alla nivåer'!$E22:$CJ22)</f>
        <v>0</v>
      </c>
      <c r="O23" s="245">
        <f>SUMIF('Fy2 förmågor alla nivåer'!$E$10:$CJ$10,O$11,'Fy2 förmågor alla nivåer'!$E22:$CJ22)</f>
        <v>0</v>
      </c>
      <c r="P23" s="245">
        <f>SUMIF('Fy2 förmågor alla nivåer'!$E$10:$CJ$10,P$11,'Fy2 förmågor alla nivåer'!$E22:$CJ22)</f>
        <v>0</v>
      </c>
      <c r="Q23" s="245">
        <f>SUMIF('Fy2 förmågor alla nivåer'!$E$10:$CJ$10,Q$11,'Fy2 förmågor alla nivåer'!$E22:$CJ22)</f>
        <v>0</v>
      </c>
      <c r="R23" s="245">
        <f>SUMIF('Fy2 förmågor alla nivåer'!$E$10:$CJ$10,R$11,'Fy2 förmågor alla nivåer'!$E22:$CJ22)</f>
        <v>0</v>
      </c>
      <c r="S23" s="245">
        <f>SUMIF('Fy2 förmågor alla nivåer'!$E$10:$CJ$10,S$11,'Fy2 förmågor alla nivåer'!$E22:$CJ22)</f>
        <v>0</v>
      </c>
      <c r="T23" s="245">
        <f>SUMIF('Fy2 förmågor alla nivåer'!$E$10:$CJ$10,T$11,'Fy2 förmågor alla nivåer'!$E22:$CJ22)</f>
        <v>0</v>
      </c>
      <c r="U23" s="245">
        <f>SUMIF('Fy2 förmågor alla nivåer'!$E$10:$CJ$10,U$11,'Fy2 förmågor alla nivåer'!$E22:$CJ22)</f>
        <v>0</v>
      </c>
      <c r="V23" s="245">
        <f>SUMIF('Fy2 förmågor alla nivåer'!$E$10:$CJ$10,V$11,'Fy2 förmågor alla nivåer'!$E22:$CJ22)</f>
        <v>0</v>
      </c>
      <c r="W23" s="245">
        <f>SUMIF('Fy2 förmågor alla nivåer'!$E$10:$CJ$10,W$11,'Fy2 förmågor alla nivåer'!$E22:$CJ22)</f>
        <v>0</v>
      </c>
      <c r="X23" s="245">
        <f>SUMIF('Fy2 förmågor alla nivåer'!$E$10:$CJ$10,X$11,'Fy2 förmågor alla nivåer'!$E22:$CJ22)</f>
        <v>0</v>
      </c>
      <c r="Y23" s="154"/>
      <c r="Z23" s="154"/>
      <c r="AA23" s="154"/>
      <c r="AB23" s="154"/>
      <c r="AC23" s="270" t="s">
        <v>244</v>
      </c>
      <c r="AD23" s="154"/>
      <c r="AE23" s="271" t="s">
        <v>245</v>
      </c>
      <c r="AF23" s="154"/>
      <c r="AG23" s="154"/>
      <c r="AH23" s="154"/>
      <c r="AI23" s="154"/>
      <c r="AJ23" s="154"/>
      <c r="AK23" s="154"/>
      <c r="AL23" s="154"/>
      <c r="AM23" s="154"/>
      <c r="AN23" s="154"/>
    </row>
    <row r="24" spans="2:40" x14ac:dyDescent="0.25">
      <c r="B24" s="260"/>
      <c r="C24" s="260">
        <f>SUM('Fy2 förmågor alla nivåer'!DB23:DE23)</f>
        <v>0</v>
      </c>
      <c r="D24" s="260">
        <f>SUM('Fy2 förmågor alla nivåer'!DF23:DM23)</f>
        <v>0</v>
      </c>
      <c r="E24" s="260">
        <f>SUM('Fy2 förmågor alla nivåer'!DN23:DQ23)</f>
        <v>0</v>
      </c>
      <c r="F24" s="260">
        <f>SUM('Fy2 förmågor alla nivåer'!DR23:DX23)</f>
        <v>0</v>
      </c>
      <c r="G24" s="291"/>
      <c r="H24" s="154"/>
      <c r="I24" s="154"/>
      <c r="J24" s="245">
        <f>SUMIF('Fy2 förmågor alla nivåer'!$E$10:$CJ$10,J$11,'Fy2 förmågor alla nivåer'!$E23:$CJ23)</f>
        <v>0</v>
      </c>
      <c r="K24" s="245">
        <f>SUMIF('Fy2 förmågor alla nivåer'!$E$10:$CJ$10,K$11,'Fy2 förmågor alla nivåer'!$E23:$CJ23)</f>
        <v>0</v>
      </c>
      <c r="L24" s="245">
        <f>SUMIF('Fy2 förmågor alla nivåer'!$E$10:$CJ$10,L$11,'Fy2 förmågor alla nivåer'!$E23:$CJ23)</f>
        <v>0</v>
      </c>
      <c r="M24" s="245">
        <f>SUMIF('Fy2 förmågor alla nivåer'!$E$10:$CJ$10,M$11,'Fy2 förmågor alla nivåer'!$E23:$CJ23)</f>
        <v>0</v>
      </c>
      <c r="N24" s="245">
        <f>SUMIF('Fy2 förmågor alla nivåer'!$E$10:$CJ$10,N$11,'Fy2 förmågor alla nivåer'!$E23:$CJ23)</f>
        <v>0</v>
      </c>
      <c r="O24" s="245">
        <f>SUMIF('Fy2 förmågor alla nivåer'!$E$10:$CJ$10,O$11,'Fy2 förmågor alla nivåer'!$E23:$CJ23)</f>
        <v>0</v>
      </c>
      <c r="P24" s="245">
        <f>SUMIF('Fy2 förmågor alla nivåer'!$E$10:$CJ$10,P$11,'Fy2 förmågor alla nivåer'!$E23:$CJ23)</f>
        <v>0</v>
      </c>
      <c r="Q24" s="245">
        <f>SUMIF('Fy2 förmågor alla nivåer'!$E$10:$CJ$10,Q$11,'Fy2 förmågor alla nivåer'!$E23:$CJ23)</f>
        <v>0</v>
      </c>
      <c r="R24" s="245">
        <f>SUMIF('Fy2 förmågor alla nivåer'!$E$10:$CJ$10,R$11,'Fy2 förmågor alla nivåer'!$E23:$CJ23)</f>
        <v>0</v>
      </c>
      <c r="S24" s="245">
        <f>SUMIF('Fy2 förmågor alla nivåer'!$E$10:$CJ$10,S$11,'Fy2 förmågor alla nivåer'!$E23:$CJ23)</f>
        <v>0</v>
      </c>
      <c r="T24" s="245">
        <f>SUMIF('Fy2 förmågor alla nivåer'!$E$10:$CJ$10,T$11,'Fy2 förmågor alla nivåer'!$E23:$CJ23)</f>
        <v>0</v>
      </c>
      <c r="U24" s="245">
        <f>SUMIF('Fy2 förmågor alla nivåer'!$E$10:$CJ$10,U$11,'Fy2 förmågor alla nivåer'!$E23:$CJ23)</f>
        <v>0</v>
      </c>
      <c r="V24" s="245">
        <f>SUMIF('Fy2 förmågor alla nivåer'!$E$10:$CJ$10,V$11,'Fy2 förmågor alla nivåer'!$E23:$CJ23)</f>
        <v>0</v>
      </c>
      <c r="W24" s="245">
        <f>SUMIF('Fy2 förmågor alla nivåer'!$E$10:$CJ$10,W$11,'Fy2 förmågor alla nivåer'!$E23:$CJ23)</f>
        <v>0</v>
      </c>
      <c r="X24" s="245">
        <f>SUMIF('Fy2 förmågor alla nivåer'!$E$10:$CJ$10,X$11,'Fy2 förmågor alla nivåer'!$E23:$CJ23)</f>
        <v>0</v>
      </c>
      <c r="Y24" s="154"/>
      <c r="Z24" s="154"/>
      <c r="AA24" s="154"/>
      <c r="AB24" s="154"/>
      <c r="AC24" s="270" t="s">
        <v>246</v>
      </c>
      <c r="AD24" s="154"/>
      <c r="AE24" s="271" t="s">
        <v>247</v>
      </c>
      <c r="AF24" s="154"/>
      <c r="AG24" s="154"/>
      <c r="AH24" s="154"/>
      <c r="AI24" s="154"/>
      <c r="AJ24" s="154"/>
      <c r="AK24" s="154"/>
      <c r="AL24" s="154"/>
      <c r="AM24" s="154"/>
      <c r="AN24" s="154"/>
    </row>
    <row r="25" spans="2:40" x14ac:dyDescent="0.25">
      <c r="B25" s="260"/>
      <c r="C25" s="260">
        <f>SUM('Fy2 förmågor alla nivåer'!DB24:DE24)</f>
        <v>0</v>
      </c>
      <c r="D25" s="260">
        <f>SUM('Fy2 förmågor alla nivåer'!DF24:DM24)</f>
        <v>0</v>
      </c>
      <c r="E25" s="260">
        <f>SUM('Fy2 förmågor alla nivåer'!DN24:DQ24)</f>
        <v>0</v>
      </c>
      <c r="F25" s="260">
        <f>SUM('Fy2 förmågor alla nivåer'!DR24:DX24)</f>
        <v>0</v>
      </c>
      <c r="G25" s="288"/>
      <c r="H25" s="154"/>
      <c r="I25" s="154"/>
      <c r="J25" s="245">
        <f>SUMIF('Fy2 förmågor alla nivåer'!$E$10:$CJ$10,J$11,'Fy2 förmågor alla nivåer'!$E24:$CJ24)</f>
        <v>0</v>
      </c>
      <c r="K25" s="245">
        <f>SUMIF('Fy2 förmågor alla nivåer'!$E$10:$CJ$10,K$11,'Fy2 förmågor alla nivåer'!$E24:$CJ24)</f>
        <v>0</v>
      </c>
      <c r="L25" s="245">
        <f>SUMIF('Fy2 förmågor alla nivåer'!$E$10:$CJ$10,L$11,'Fy2 förmågor alla nivåer'!$E24:$CJ24)</f>
        <v>0</v>
      </c>
      <c r="M25" s="245">
        <f>SUMIF('Fy2 förmågor alla nivåer'!$E$10:$CJ$10,M$11,'Fy2 förmågor alla nivåer'!$E24:$CJ24)</f>
        <v>0</v>
      </c>
      <c r="N25" s="245">
        <f>SUMIF('Fy2 förmågor alla nivåer'!$E$10:$CJ$10,N$11,'Fy2 förmågor alla nivåer'!$E24:$CJ24)</f>
        <v>0</v>
      </c>
      <c r="O25" s="245">
        <f>SUMIF('Fy2 förmågor alla nivåer'!$E$10:$CJ$10,O$11,'Fy2 förmågor alla nivåer'!$E24:$CJ24)</f>
        <v>0</v>
      </c>
      <c r="P25" s="245">
        <f>SUMIF('Fy2 förmågor alla nivåer'!$E$10:$CJ$10,P$11,'Fy2 förmågor alla nivåer'!$E24:$CJ24)</f>
        <v>0</v>
      </c>
      <c r="Q25" s="245">
        <f>SUMIF('Fy2 förmågor alla nivåer'!$E$10:$CJ$10,Q$11,'Fy2 förmågor alla nivåer'!$E24:$CJ24)</f>
        <v>0</v>
      </c>
      <c r="R25" s="245">
        <f>SUMIF('Fy2 förmågor alla nivåer'!$E$10:$CJ$10,R$11,'Fy2 förmågor alla nivåer'!$E24:$CJ24)</f>
        <v>0</v>
      </c>
      <c r="S25" s="245">
        <f>SUMIF('Fy2 förmågor alla nivåer'!$E$10:$CJ$10,S$11,'Fy2 förmågor alla nivåer'!$E24:$CJ24)</f>
        <v>0</v>
      </c>
      <c r="T25" s="245">
        <f>SUMIF('Fy2 förmågor alla nivåer'!$E$10:$CJ$10,T$11,'Fy2 förmågor alla nivåer'!$E24:$CJ24)</f>
        <v>0</v>
      </c>
      <c r="U25" s="245">
        <f>SUMIF('Fy2 förmågor alla nivåer'!$E$10:$CJ$10,U$11,'Fy2 förmågor alla nivåer'!$E24:$CJ24)</f>
        <v>0</v>
      </c>
      <c r="V25" s="245">
        <f>SUMIF('Fy2 förmågor alla nivåer'!$E$10:$CJ$10,V$11,'Fy2 förmågor alla nivåer'!$E24:$CJ24)</f>
        <v>0</v>
      </c>
      <c r="W25" s="245">
        <f>SUMIF('Fy2 förmågor alla nivåer'!$E$10:$CJ$10,W$11,'Fy2 förmågor alla nivåer'!$E24:$CJ24)</f>
        <v>0</v>
      </c>
      <c r="X25" s="245">
        <f>SUMIF('Fy2 förmågor alla nivåer'!$E$10:$CJ$10,X$11,'Fy2 förmågor alla nivåer'!$E24:$CJ24)</f>
        <v>0</v>
      </c>
      <c r="Y25" s="154"/>
      <c r="Z25" s="154"/>
      <c r="AA25" s="154"/>
      <c r="AB25" s="154"/>
      <c r="AC25" s="270" t="s">
        <v>248</v>
      </c>
      <c r="AD25" s="154"/>
      <c r="AE25" s="271" t="s">
        <v>249</v>
      </c>
      <c r="AF25" s="154"/>
      <c r="AG25" s="154"/>
      <c r="AH25" s="154"/>
      <c r="AI25" s="154"/>
      <c r="AJ25" s="154"/>
      <c r="AK25" s="154"/>
      <c r="AL25" s="154"/>
      <c r="AM25" s="154"/>
      <c r="AN25" s="154"/>
    </row>
    <row r="26" spans="2:40" x14ac:dyDescent="0.25">
      <c r="B26" s="260"/>
      <c r="C26" s="260">
        <f>SUM('Fy2 förmågor alla nivåer'!DB25:DE25)</f>
        <v>0</v>
      </c>
      <c r="D26" s="260">
        <f>SUM('Fy2 förmågor alla nivåer'!DF25:DM25)</f>
        <v>0</v>
      </c>
      <c r="E26" s="260">
        <f>SUM('Fy2 förmågor alla nivåer'!DN25:DQ25)</f>
        <v>0</v>
      </c>
      <c r="F26" s="260">
        <f>SUM('Fy2 förmågor alla nivåer'!DR25:DX25)</f>
        <v>0</v>
      </c>
      <c r="G26" s="273"/>
      <c r="H26" s="154"/>
      <c r="I26" s="154"/>
      <c r="J26" s="245">
        <f>SUMIF('Fy2 förmågor alla nivåer'!$E$10:$CJ$10,J$11,'Fy2 förmågor alla nivåer'!$E25:$CJ25)</f>
        <v>0</v>
      </c>
      <c r="K26" s="245">
        <f>SUMIF('Fy2 förmågor alla nivåer'!$E$10:$CJ$10,K$11,'Fy2 förmågor alla nivåer'!$E25:$CJ25)</f>
        <v>0</v>
      </c>
      <c r="L26" s="245">
        <f>SUMIF('Fy2 förmågor alla nivåer'!$E$10:$CJ$10,L$11,'Fy2 förmågor alla nivåer'!$E25:$CJ25)</f>
        <v>0</v>
      </c>
      <c r="M26" s="245">
        <f>SUMIF('Fy2 förmågor alla nivåer'!$E$10:$CJ$10,M$11,'Fy2 förmågor alla nivåer'!$E25:$CJ25)</f>
        <v>0</v>
      </c>
      <c r="N26" s="245">
        <f>SUMIF('Fy2 förmågor alla nivåer'!$E$10:$CJ$10,N$11,'Fy2 förmågor alla nivåer'!$E25:$CJ25)</f>
        <v>0</v>
      </c>
      <c r="O26" s="245">
        <f>SUMIF('Fy2 förmågor alla nivåer'!$E$10:$CJ$10,O$11,'Fy2 förmågor alla nivåer'!$E25:$CJ25)</f>
        <v>0</v>
      </c>
      <c r="P26" s="245">
        <f>SUMIF('Fy2 förmågor alla nivåer'!$E$10:$CJ$10,P$11,'Fy2 förmågor alla nivåer'!$E25:$CJ25)</f>
        <v>0</v>
      </c>
      <c r="Q26" s="245">
        <f>SUMIF('Fy2 förmågor alla nivåer'!$E$10:$CJ$10,Q$11,'Fy2 förmågor alla nivåer'!$E25:$CJ25)</f>
        <v>0</v>
      </c>
      <c r="R26" s="245">
        <f>SUMIF('Fy2 förmågor alla nivåer'!$E$10:$CJ$10,R$11,'Fy2 förmågor alla nivåer'!$E25:$CJ25)</f>
        <v>0</v>
      </c>
      <c r="S26" s="245">
        <f>SUMIF('Fy2 förmågor alla nivåer'!$E$10:$CJ$10,S$11,'Fy2 förmågor alla nivåer'!$E25:$CJ25)</f>
        <v>0</v>
      </c>
      <c r="T26" s="245">
        <f>SUMIF('Fy2 förmågor alla nivåer'!$E$10:$CJ$10,T$11,'Fy2 förmågor alla nivåer'!$E25:$CJ25)</f>
        <v>0</v>
      </c>
      <c r="U26" s="245">
        <f>SUMIF('Fy2 förmågor alla nivåer'!$E$10:$CJ$10,U$11,'Fy2 förmågor alla nivåer'!$E25:$CJ25)</f>
        <v>0</v>
      </c>
      <c r="V26" s="245">
        <f>SUMIF('Fy2 förmågor alla nivåer'!$E$10:$CJ$10,V$11,'Fy2 förmågor alla nivåer'!$E25:$CJ25)</f>
        <v>0</v>
      </c>
      <c r="W26" s="245">
        <f>SUMIF('Fy2 förmågor alla nivåer'!$E$10:$CJ$10,W$11,'Fy2 förmågor alla nivåer'!$E25:$CJ25)</f>
        <v>0</v>
      </c>
      <c r="X26" s="245">
        <f>SUMIF('Fy2 förmågor alla nivåer'!$E$10:$CJ$10,X$11,'Fy2 förmågor alla nivåer'!$E25:$CJ25)</f>
        <v>0</v>
      </c>
      <c r="Y26" s="154"/>
      <c r="Z26" s="154"/>
      <c r="AA26" s="154"/>
      <c r="AB26" s="154"/>
      <c r="AC26" s="270" t="s">
        <v>250</v>
      </c>
      <c r="AD26" s="154"/>
      <c r="AE26" s="271" t="s">
        <v>251</v>
      </c>
      <c r="AF26" s="154"/>
      <c r="AG26" s="154"/>
      <c r="AH26" s="154"/>
      <c r="AI26" s="154"/>
      <c r="AJ26" s="154"/>
      <c r="AK26" s="154"/>
      <c r="AL26" s="154"/>
      <c r="AM26" s="154"/>
      <c r="AN26" s="154"/>
    </row>
    <row r="27" spans="2:40" x14ac:dyDescent="0.25">
      <c r="B27" s="260"/>
      <c r="C27" s="260">
        <f>SUM('Fy2 förmågor alla nivåer'!DB26:DE26)</f>
        <v>0</v>
      </c>
      <c r="D27" s="260">
        <f>SUM('Fy2 förmågor alla nivåer'!DF26:DM26)</f>
        <v>0</v>
      </c>
      <c r="E27" s="260">
        <f>SUM('Fy2 förmågor alla nivåer'!DN26:DQ26)</f>
        <v>0</v>
      </c>
      <c r="F27" s="260">
        <f>SUM('Fy2 förmågor alla nivåer'!DR26:DX26)</f>
        <v>0</v>
      </c>
      <c r="G27" s="273"/>
      <c r="H27" s="154"/>
      <c r="I27" s="154"/>
      <c r="J27" s="245">
        <f>SUMIF('Fy2 förmågor alla nivåer'!$E$10:$CJ$10,J$11,'Fy2 förmågor alla nivåer'!$E26:$CJ26)</f>
        <v>0</v>
      </c>
      <c r="K27" s="245">
        <f>SUMIF('Fy2 förmågor alla nivåer'!$E$10:$CJ$10,K$11,'Fy2 förmågor alla nivåer'!$E26:$CJ26)</f>
        <v>0</v>
      </c>
      <c r="L27" s="245">
        <f>SUMIF('Fy2 förmågor alla nivåer'!$E$10:$CJ$10,L$11,'Fy2 förmågor alla nivåer'!$E26:$CJ26)</f>
        <v>0</v>
      </c>
      <c r="M27" s="245">
        <f>SUMIF('Fy2 förmågor alla nivåer'!$E$10:$CJ$10,M$11,'Fy2 förmågor alla nivåer'!$E26:$CJ26)</f>
        <v>0</v>
      </c>
      <c r="N27" s="245">
        <f>SUMIF('Fy2 förmågor alla nivåer'!$E$10:$CJ$10,N$11,'Fy2 förmågor alla nivåer'!$E26:$CJ26)</f>
        <v>0</v>
      </c>
      <c r="O27" s="245">
        <f>SUMIF('Fy2 förmågor alla nivåer'!$E$10:$CJ$10,O$11,'Fy2 förmågor alla nivåer'!$E26:$CJ26)</f>
        <v>0</v>
      </c>
      <c r="P27" s="245">
        <f>SUMIF('Fy2 förmågor alla nivåer'!$E$10:$CJ$10,P$11,'Fy2 förmågor alla nivåer'!$E26:$CJ26)</f>
        <v>0</v>
      </c>
      <c r="Q27" s="245">
        <f>SUMIF('Fy2 förmågor alla nivåer'!$E$10:$CJ$10,Q$11,'Fy2 förmågor alla nivåer'!$E26:$CJ26)</f>
        <v>0</v>
      </c>
      <c r="R27" s="245">
        <f>SUMIF('Fy2 förmågor alla nivåer'!$E$10:$CJ$10,R$11,'Fy2 förmågor alla nivåer'!$E26:$CJ26)</f>
        <v>0</v>
      </c>
      <c r="S27" s="245">
        <f>SUMIF('Fy2 förmågor alla nivåer'!$E$10:$CJ$10,S$11,'Fy2 förmågor alla nivåer'!$E26:$CJ26)</f>
        <v>0</v>
      </c>
      <c r="T27" s="245">
        <f>SUMIF('Fy2 förmågor alla nivåer'!$E$10:$CJ$10,T$11,'Fy2 förmågor alla nivåer'!$E26:$CJ26)</f>
        <v>0</v>
      </c>
      <c r="U27" s="245">
        <f>SUMIF('Fy2 förmågor alla nivåer'!$E$10:$CJ$10,U$11,'Fy2 förmågor alla nivåer'!$E26:$CJ26)</f>
        <v>0</v>
      </c>
      <c r="V27" s="245">
        <f>SUMIF('Fy2 förmågor alla nivåer'!$E$10:$CJ$10,V$11,'Fy2 förmågor alla nivåer'!$E26:$CJ26)</f>
        <v>0</v>
      </c>
      <c r="W27" s="245">
        <f>SUMIF('Fy2 förmågor alla nivåer'!$E$10:$CJ$10,W$11,'Fy2 förmågor alla nivåer'!$E26:$CJ26)</f>
        <v>0</v>
      </c>
      <c r="X27" s="245">
        <f>SUMIF('Fy2 förmågor alla nivåer'!$E$10:$CJ$10,X$11,'Fy2 förmågor alla nivåer'!$E26:$CJ26)</f>
        <v>0</v>
      </c>
      <c r="Y27" s="154"/>
      <c r="Z27" s="154"/>
      <c r="AA27" s="154"/>
      <c r="AB27" s="154"/>
      <c r="AC27" s="270" t="s">
        <v>252</v>
      </c>
      <c r="AD27" s="154"/>
      <c r="AE27" s="271" t="s">
        <v>253</v>
      </c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2:40" x14ac:dyDescent="0.25">
      <c r="B28" s="260"/>
      <c r="C28" s="260">
        <f>SUM('Fy2 förmågor alla nivåer'!DB27:DE27)</f>
        <v>0</v>
      </c>
      <c r="D28" s="260">
        <f>SUM('Fy2 förmågor alla nivåer'!DF27:DM27)</f>
        <v>0</v>
      </c>
      <c r="E28" s="260">
        <f>SUM('Fy2 förmågor alla nivåer'!DN27:DQ27)</f>
        <v>0</v>
      </c>
      <c r="F28" s="260">
        <f>SUM('Fy2 förmågor alla nivåer'!DR27:DX27)</f>
        <v>0</v>
      </c>
      <c r="G28" s="154"/>
      <c r="H28" s="154"/>
      <c r="I28" s="154"/>
      <c r="J28" s="245">
        <f>SUMIF('Fy2 förmågor alla nivåer'!$E$10:$CJ$10,J$11,'Fy2 förmågor alla nivåer'!$E27:$CJ27)</f>
        <v>0</v>
      </c>
      <c r="K28" s="245">
        <f>SUMIF('Fy2 förmågor alla nivåer'!$E$10:$CJ$10,K$11,'Fy2 förmågor alla nivåer'!$E27:$CJ27)</f>
        <v>0</v>
      </c>
      <c r="L28" s="245">
        <f>SUMIF('Fy2 förmågor alla nivåer'!$E$10:$CJ$10,L$11,'Fy2 förmågor alla nivåer'!$E27:$CJ27)</f>
        <v>0</v>
      </c>
      <c r="M28" s="245">
        <f>SUMIF('Fy2 förmågor alla nivåer'!$E$10:$CJ$10,M$11,'Fy2 förmågor alla nivåer'!$E27:$CJ27)</f>
        <v>0</v>
      </c>
      <c r="N28" s="245">
        <f>SUMIF('Fy2 förmågor alla nivåer'!$E$10:$CJ$10,N$11,'Fy2 förmågor alla nivåer'!$E27:$CJ27)</f>
        <v>0</v>
      </c>
      <c r="O28" s="245">
        <f>SUMIF('Fy2 förmågor alla nivåer'!$E$10:$CJ$10,O$11,'Fy2 förmågor alla nivåer'!$E27:$CJ27)</f>
        <v>0</v>
      </c>
      <c r="P28" s="245">
        <f>SUMIF('Fy2 förmågor alla nivåer'!$E$10:$CJ$10,P$11,'Fy2 förmågor alla nivåer'!$E27:$CJ27)</f>
        <v>0</v>
      </c>
      <c r="Q28" s="245">
        <f>SUMIF('Fy2 förmågor alla nivåer'!$E$10:$CJ$10,Q$11,'Fy2 förmågor alla nivåer'!$E27:$CJ27)</f>
        <v>0</v>
      </c>
      <c r="R28" s="245">
        <f>SUMIF('Fy2 förmågor alla nivåer'!$E$10:$CJ$10,R$11,'Fy2 förmågor alla nivåer'!$E27:$CJ27)</f>
        <v>0</v>
      </c>
      <c r="S28" s="245">
        <f>SUMIF('Fy2 förmågor alla nivåer'!$E$10:$CJ$10,S$11,'Fy2 förmågor alla nivåer'!$E27:$CJ27)</f>
        <v>0</v>
      </c>
      <c r="T28" s="245">
        <f>SUMIF('Fy2 förmågor alla nivåer'!$E$10:$CJ$10,T$11,'Fy2 förmågor alla nivåer'!$E27:$CJ27)</f>
        <v>0</v>
      </c>
      <c r="U28" s="245">
        <f>SUMIF('Fy2 förmågor alla nivåer'!$E$10:$CJ$10,U$11,'Fy2 förmågor alla nivåer'!$E27:$CJ27)</f>
        <v>0</v>
      </c>
      <c r="V28" s="245">
        <f>SUMIF('Fy2 förmågor alla nivåer'!$E$10:$CJ$10,V$11,'Fy2 förmågor alla nivåer'!$E27:$CJ27)</f>
        <v>0</v>
      </c>
      <c r="W28" s="245">
        <f>SUMIF('Fy2 förmågor alla nivåer'!$E$10:$CJ$10,W$11,'Fy2 förmågor alla nivåer'!$E27:$CJ27)</f>
        <v>0</v>
      </c>
      <c r="X28" s="245">
        <f>SUMIF('Fy2 förmågor alla nivåer'!$E$10:$CJ$10,X$11,'Fy2 förmågor alla nivåer'!$E27:$CJ27)</f>
        <v>0</v>
      </c>
      <c r="Y28" s="154"/>
      <c r="Z28" s="154"/>
      <c r="AA28" s="154"/>
      <c r="AB28" s="154"/>
      <c r="AC28" s="270" t="s">
        <v>254</v>
      </c>
      <c r="AD28" s="154"/>
      <c r="AE28" s="271" t="s">
        <v>255</v>
      </c>
      <c r="AF28" s="154"/>
      <c r="AG28" s="154"/>
      <c r="AH28" s="154"/>
      <c r="AI28" s="154"/>
      <c r="AJ28" s="154"/>
      <c r="AK28" s="154"/>
      <c r="AL28" s="154"/>
      <c r="AM28" s="154"/>
      <c r="AN28" s="154"/>
    </row>
    <row r="29" spans="2:40" x14ac:dyDescent="0.25">
      <c r="B29" s="260"/>
      <c r="C29" s="260">
        <f>SUM('Fy2 förmågor alla nivåer'!DB28:DE28)</f>
        <v>0</v>
      </c>
      <c r="D29" s="260">
        <f>SUM('Fy2 förmågor alla nivåer'!DF28:DM28)</f>
        <v>0</v>
      </c>
      <c r="E29" s="260">
        <f>SUM('Fy2 förmågor alla nivåer'!DN28:DQ28)</f>
        <v>0</v>
      </c>
      <c r="F29" s="260">
        <f>SUM('Fy2 förmågor alla nivåer'!DR28:DX28)</f>
        <v>0</v>
      </c>
      <c r="G29" s="154"/>
      <c r="H29" s="154"/>
      <c r="I29" s="154"/>
      <c r="J29" s="245">
        <f>SUMIF('Fy2 förmågor alla nivåer'!$E$10:$CJ$10,J$11,'Fy2 förmågor alla nivåer'!$E28:$CJ28)</f>
        <v>0</v>
      </c>
      <c r="K29" s="245">
        <f>SUMIF('Fy2 förmågor alla nivåer'!$E$10:$CJ$10,K$11,'Fy2 förmågor alla nivåer'!$E28:$CJ28)</f>
        <v>0</v>
      </c>
      <c r="L29" s="245">
        <f>SUMIF('Fy2 förmågor alla nivåer'!$E$10:$CJ$10,L$11,'Fy2 förmågor alla nivåer'!$E28:$CJ28)</f>
        <v>0</v>
      </c>
      <c r="M29" s="245">
        <f>SUMIF('Fy2 förmågor alla nivåer'!$E$10:$CJ$10,M$11,'Fy2 förmågor alla nivåer'!$E28:$CJ28)</f>
        <v>0</v>
      </c>
      <c r="N29" s="245">
        <f>SUMIF('Fy2 förmågor alla nivåer'!$E$10:$CJ$10,N$11,'Fy2 förmågor alla nivåer'!$E28:$CJ28)</f>
        <v>0</v>
      </c>
      <c r="O29" s="245">
        <f>SUMIF('Fy2 förmågor alla nivåer'!$E$10:$CJ$10,O$11,'Fy2 förmågor alla nivåer'!$E28:$CJ28)</f>
        <v>0</v>
      </c>
      <c r="P29" s="245">
        <f>SUMIF('Fy2 förmågor alla nivåer'!$E$10:$CJ$10,P$11,'Fy2 förmågor alla nivåer'!$E28:$CJ28)</f>
        <v>0</v>
      </c>
      <c r="Q29" s="245">
        <f>SUMIF('Fy2 förmågor alla nivåer'!$E$10:$CJ$10,Q$11,'Fy2 förmågor alla nivåer'!$E28:$CJ28)</f>
        <v>0</v>
      </c>
      <c r="R29" s="245">
        <f>SUMIF('Fy2 förmågor alla nivåer'!$E$10:$CJ$10,R$11,'Fy2 förmågor alla nivåer'!$E28:$CJ28)</f>
        <v>0</v>
      </c>
      <c r="S29" s="245">
        <f>SUMIF('Fy2 förmågor alla nivåer'!$E$10:$CJ$10,S$11,'Fy2 förmågor alla nivåer'!$E28:$CJ28)</f>
        <v>0</v>
      </c>
      <c r="T29" s="245">
        <f>SUMIF('Fy2 förmågor alla nivåer'!$E$10:$CJ$10,T$11,'Fy2 förmågor alla nivåer'!$E28:$CJ28)</f>
        <v>0</v>
      </c>
      <c r="U29" s="245">
        <f>SUMIF('Fy2 förmågor alla nivåer'!$E$10:$CJ$10,U$11,'Fy2 förmågor alla nivåer'!$E28:$CJ28)</f>
        <v>0</v>
      </c>
      <c r="V29" s="245">
        <f>SUMIF('Fy2 förmågor alla nivåer'!$E$10:$CJ$10,V$11,'Fy2 förmågor alla nivåer'!$E28:$CJ28)</f>
        <v>0</v>
      </c>
      <c r="W29" s="245">
        <f>SUMIF('Fy2 förmågor alla nivåer'!$E$10:$CJ$10,W$11,'Fy2 förmågor alla nivåer'!$E28:$CJ28)</f>
        <v>0</v>
      </c>
      <c r="X29" s="245">
        <f>SUMIF('Fy2 förmågor alla nivåer'!$E$10:$CJ$10,X$11,'Fy2 förmågor alla nivåer'!$E28:$CJ28)</f>
        <v>0</v>
      </c>
      <c r="Y29" s="154"/>
      <c r="Z29" s="154"/>
      <c r="AA29" s="154"/>
      <c r="AB29" s="154"/>
      <c r="AC29" s="270" t="s">
        <v>256</v>
      </c>
      <c r="AD29" s="154"/>
      <c r="AE29" s="271" t="s">
        <v>257</v>
      </c>
      <c r="AF29" s="154"/>
      <c r="AG29" s="154"/>
      <c r="AH29" s="154"/>
      <c r="AI29" s="154"/>
      <c r="AJ29" s="154"/>
      <c r="AK29" s="154"/>
      <c r="AL29" s="154"/>
      <c r="AM29" s="154"/>
      <c r="AN29" s="154"/>
    </row>
    <row r="30" spans="2:40" x14ac:dyDescent="0.25">
      <c r="B30" s="260"/>
      <c r="C30" s="260">
        <f>SUM('Fy2 förmågor alla nivåer'!DB29:DE29)</f>
        <v>0</v>
      </c>
      <c r="D30" s="260">
        <f>SUM('Fy2 förmågor alla nivåer'!DF29:DM29)</f>
        <v>0</v>
      </c>
      <c r="E30" s="260">
        <f>SUM('Fy2 förmågor alla nivåer'!DN29:DQ29)</f>
        <v>0</v>
      </c>
      <c r="F30" s="260">
        <f>SUM('Fy2 förmågor alla nivåer'!DR29:DX29)</f>
        <v>0</v>
      </c>
      <c r="G30" s="154"/>
      <c r="H30" s="154"/>
      <c r="I30" s="154"/>
      <c r="J30" s="245">
        <f>SUMIF('Fy2 förmågor alla nivåer'!$E$10:$CJ$10,J$11,'Fy2 förmågor alla nivåer'!$E29:$CJ29)</f>
        <v>0</v>
      </c>
      <c r="K30" s="245">
        <f>SUMIF('Fy2 förmågor alla nivåer'!$E$10:$CJ$10,K$11,'Fy2 förmågor alla nivåer'!$E29:$CJ29)</f>
        <v>0</v>
      </c>
      <c r="L30" s="245">
        <f>SUMIF('Fy2 förmågor alla nivåer'!$E$10:$CJ$10,L$11,'Fy2 förmågor alla nivåer'!$E29:$CJ29)</f>
        <v>0</v>
      </c>
      <c r="M30" s="245">
        <f>SUMIF('Fy2 förmågor alla nivåer'!$E$10:$CJ$10,M$11,'Fy2 förmågor alla nivåer'!$E29:$CJ29)</f>
        <v>0</v>
      </c>
      <c r="N30" s="245">
        <f>SUMIF('Fy2 förmågor alla nivåer'!$E$10:$CJ$10,N$11,'Fy2 förmågor alla nivåer'!$E29:$CJ29)</f>
        <v>0</v>
      </c>
      <c r="O30" s="245">
        <f>SUMIF('Fy2 förmågor alla nivåer'!$E$10:$CJ$10,O$11,'Fy2 förmågor alla nivåer'!$E29:$CJ29)</f>
        <v>0</v>
      </c>
      <c r="P30" s="245">
        <f>SUMIF('Fy2 förmågor alla nivåer'!$E$10:$CJ$10,P$11,'Fy2 förmågor alla nivåer'!$E29:$CJ29)</f>
        <v>0</v>
      </c>
      <c r="Q30" s="245">
        <f>SUMIF('Fy2 förmågor alla nivåer'!$E$10:$CJ$10,Q$11,'Fy2 förmågor alla nivåer'!$E29:$CJ29)</f>
        <v>0</v>
      </c>
      <c r="R30" s="245">
        <f>SUMIF('Fy2 förmågor alla nivåer'!$E$10:$CJ$10,R$11,'Fy2 förmågor alla nivåer'!$E29:$CJ29)</f>
        <v>0</v>
      </c>
      <c r="S30" s="245">
        <f>SUMIF('Fy2 förmågor alla nivåer'!$E$10:$CJ$10,S$11,'Fy2 förmågor alla nivåer'!$E29:$CJ29)</f>
        <v>0</v>
      </c>
      <c r="T30" s="245">
        <f>SUMIF('Fy2 förmågor alla nivåer'!$E$10:$CJ$10,T$11,'Fy2 förmågor alla nivåer'!$E29:$CJ29)</f>
        <v>0</v>
      </c>
      <c r="U30" s="245">
        <f>SUMIF('Fy2 förmågor alla nivåer'!$E$10:$CJ$10,U$11,'Fy2 förmågor alla nivåer'!$E29:$CJ29)</f>
        <v>0</v>
      </c>
      <c r="V30" s="245">
        <f>SUMIF('Fy2 förmågor alla nivåer'!$E$10:$CJ$10,V$11,'Fy2 förmågor alla nivåer'!$E29:$CJ29)</f>
        <v>0</v>
      </c>
      <c r="W30" s="245">
        <f>SUMIF('Fy2 förmågor alla nivåer'!$E$10:$CJ$10,W$11,'Fy2 förmågor alla nivåer'!$E29:$CJ29)</f>
        <v>0</v>
      </c>
      <c r="X30" s="245">
        <f>SUMIF('Fy2 förmågor alla nivåer'!$E$10:$CJ$10,X$11,'Fy2 förmågor alla nivåer'!$E29:$CJ29)</f>
        <v>0</v>
      </c>
      <c r="Y30" s="154"/>
      <c r="Z30" s="154"/>
      <c r="AA30" s="154"/>
      <c r="AB30" s="154"/>
      <c r="AC30" s="270" t="s">
        <v>258</v>
      </c>
      <c r="AD30" s="154"/>
      <c r="AE30" s="271" t="s">
        <v>259</v>
      </c>
      <c r="AF30" s="154"/>
      <c r="AG30" s="154"/>
      <c r="AH30" s="154"/>
      <c r="AI30" s="154"/>
      <c r="AJ30" s="154"/>
      <c r="AK30" s="154"/>
      <c r="AL30" s="154"/>
      <c r="AM30" s="154"/>
      <c r="AN30" s="154"/>
    </row>
    <row r="31" spans="2:40" x14ac:dyDescent="0.25">
      <c r="B31" s="260"/>
      <c r="C31" s="260">
        <f>SUM('Fy2 förmågor alla nivåer'!DB30:DE30)</f>
        <v>0</v>
      </c>
      <c r="D31" s="260">
        <f>SUM('Fy2 förmågor alla nivåer'!DF30:DM30)</f>
        <v>0</v>
      </c>
      <c r="E31" s="260">
        <f>SUM('Fy2 förmågor alla nivåer'!DN30:DQ30)</f>
        <v>0</v>
      </c>
      <c r="F31" s="260">
        <f>SUM('Fy2 förmågor alla nivåer'!DR30:DX30)</f>
        <v>0</v>
      </c>
      <c r="G31" s="154"/>
      <c r="H31" s="154"/>
      <c r="I31" s="154"/>
      <c r="J31" s="245">
        <f>SUMIF('Fy2 förmågor alla nivåer'!$E$10:$CJ$10,J$11,'Fy2 förmågor alla nivåer'!$E30:$CJ30)</f>
        <v>0</v>
      </c>
      <c r="K31" s="245">
        <f>SUMIF('Fy2 förmågor alla nivåer'!$E$10:$CJ$10,K$11,'Fy2 förmågor alla nivåer'!$E30:$CJ30)</f>
        <v>0</v>
      </c>
      <c r="L31" s="245">
        <f>SUMIF('Fy2 förmågor alla nivåer'!$E$10:$CJ$10,L$11,'Fy2 förmågor alla nivåer'!$E30:$CJ30)</f>
        <v>0</v>
      </c>
      <c r="M31" s="245">
        <f>SUMIF('Fy2 förmågor alla nivåer'!$E$10:$CJ$10,M$11,'Fy2 förmågor alla nivåer'!$E30:$CJ30)</f>
        <v>0</v>
      </c>
      <c r="N31" s="245">
        <f>SUMIF('Fy2 förmågor alla nivåer'!$E$10:$CJ$10,N$11,'Fy2 förmågor alla nivåer'!$E30:$CJ30)</f>
        <v>0</v>
      </c>
      <c r="O31" s="245">
        <f>SUMIF('Fy2 förmågor alla nivåer'!$E$10:$CJ$10,O$11,'Fy2 förmågor alla nivåer'!$E30:$CJ30)</f>
        <v>0</v>
      </c>
      <c r="P31" s="245">
        <f>SUMIF('Fy2 förmågor alla nivåer'!$E$10:$CJ$10,P$11,'Fy2 förmågor alla nivåer'!$E30:$CJ30)</f>
        <v>0</v>
      </c>
      <c r="Q31" s="245">
        <f>SUMIF('Fy2 förmågor alla nivåer'!$E$10:$CJ$10,Q$11,'Fy2 förmågor alla nivåer'!$E30:$CJ30)</f>
        <v>0</v>
      </c>
      <c r="R31" s="245">
        <f>SUMIF('Fy2 förmågor alla nivåer'!$E$10:$CJ$10,R$11,'Fy2 förmågor alla nivåer'!$E30:$CJ30)</f>
        <v>0</v>
      </c>
      <c r="S31" s="245">
        <f>SUMIF('Fy2 förmågor alla nivåer'!$E$10:$CJ$10,S$11,'Fy2 förmågor alla nivåer'!$E30:$CJ30)</f>
        <v>0</v>
      </c>
      <c r="T31" s="245">
        <f>SUMIF('Fy2 förmågor alla nivåer'!$E$10:$CJ$10,T$11,'Fy2 förmågor alla nivåer'!$E30:$CJ30)</f>
        <v>0</v>
      </c>
      <c r="U31" s="245">
        <f>SUMIF('Fy2 förmågor alla nivåer'!$E$10:$CJ$10,U$11,'Fy2 förmågor alla nivåer'!$E30:$CJ30)</f>
        <v>0</v>
      </c>
      <c r="V31" s="245">
        <f>SUMIF('Fy2 förmågor alla nivåer'!$E$10:$CJ$10,V$11,'Fy2 förmågor alla nivåer'!$E30:$CJ30)</f>
        <v>0</v>
      </c>
      <c r="W31" s="245">
        <f>SUMIF('Fy2 förmågor alla nivåer'!$E$10:$CJ$10,W$11,'Fy2 förmågor alla nivåer'!$E30:$CJ30)</f>
        <v>0</v>
      </c>
      <c r="X31" s="245">
        <f>SUMIF('Fy2 förmågor alla nivåer'!$E$10:$CJ$10,X$11,'Fy2 förmågor alla nivåer'!$E30:$CJ30)</f>
        <v>0</v>
      </c>
      <c r="Y31" s="154"/>
      <c r="Z31" s="154"/>
      <c r="AA31" s="154"/>
      <c r="AB31" s="154"/>
      <c r="AC31" s="270" t="s">
        <v>260</v>
      </c>
      <c r="AD31" s="154"/>
      <c r="AE31" s="271" t="s">
        <v>261</v>
      </c>
      <c r="AF31" s="154"/>
      <c r="AG31" s="154"/>
      <c r="AH31" s="154"/>
      <c r="AI31" s="154"/>
      <c r="AJ31" s="154"/>
      <c r="AK31" s="154"/>
      <c r="AL31" s="154"/>
      <c r="AM31" s="154"/>
      <c r="AN31" s="154"/>
    </row>
    <row r="32" spans="2:40" x14ac:dyDescent="0.25">
      <c r="B32" s="260"/>
      <c r="C32" s="260">
        <f>SUM('Fy2 förmågor alla nivåer'!DB31:DE31)</f>
        <v>0</v>
      </c>
      <c r="D32" s="260">
        <f>SUM('Fy2 förmågor alla nivåer'!DF31:DM31)</f>
        <v>0</v>
      </c>
      <c r="E32" s="260">
        <f>SUM('Fy2 förmågor alla nivåer'!DN31:DQ31)</f>
        <v>0</v>
      </c>
      <c r="F32" s="260">
        <f>SUM('Fy2 förmågor alla nivåer'!DR31:DX31)</f>
        <v>0</v>
      </c>
      <c r="G32" s="154"/>
      <c r="H32" s="154"/>
      <c r="I32" s="154"/>
      <c r="J32" s="245">
        <f>SUMIF('Fy2 förmågor alla nivåer'!$E$10:$CJ$10,J$11,'Fy2 förmågor alla nivåer'!$E31:$CJ31)</f>
        <v>0</v>
      </c>
      <c r="K32" s="245">
        <f>SUMIF('Fy2 förmågor alla nivåer'!$E$10:$CJ$10,K$11,'Fy2 förmågor alla nivåer'!$E31:$CJ31)</f>
        <v>0</v>
      </c>
      <c r="L32" s="245">
        <f>SUMIF('Fy2 förmågor alla nivåer'!$E$10:$CJ$10,L$11,'Fy2 förmågor alla nivåer'!$E31:$CJ31)</f>
        <v>0</v>
      </c>
      <c r="M32" s="245">
        <f>SUMIF('Fy2 förmågor alla nivåer'!$E$10:$CJ$10,M$11,'Fy2 förmågor alla nivåer'!$E31:$CJ31)</f>
        <v>0</v>
      </c>
      <c r="N32" s="245">
        <f>SUMIF('Fy2 förmågor alla nivåer'!$E$10:$CJ$10,N$11,'Fy2 förmågor alla nivåer'!$E31:$CJ31)</f>
        <v>0</v>
      </c>
      <c r="O32" s="245">
        <f>SUMIF('Fy2 förmågor alla nivåer'!$E$10:$CJ$10,O$11,'Fy2 förmågor alla nivåer'!$E31:$CJ31)</f>
        <v>0</v>
      </c>
      <c r="P32" s="245">
        <f>SUMIF('Fy2 förmågor alla nivåer'!$E$10:$CJ$10,P$11,'Fy2 förmågor alla nivåer'!$E31:$CJ31)</f>
        <v>0</v>
      </c>
      <c r="Q32" s="245">
        <f>SUMIF('Fy2 förmågor alla nivåer'!$E$10:$CJ$10,Q$11,'Fy2 förmågor alla nivåer'!$E31:$CJ31)</f>
        <v>0</v>
      </c>
      <c r="R32" s="245">
        <f>SUMIF('Fy2 förmågor alla nivåer'!$E$10:$CJ$10,R$11,'Fy2 förmågor alla nivåer'!$E31:$CJ31)</f>
        <v>0</v>
      </c>
      <c r="S32" s="245">
        <f>SUMIF('Fy2 förmågor alla nivåer'!$E$10:$CJ$10,S$11,'Fy2 förmågor alla nivåer'!$E31:$CJ31)</f>
        <v>0</v>
      </c>
      <c r="T32" s="245">
        <f>SUMIF('Fy2 förmågor alla nivåer'!$E$10:$CJ$10,T$11,'Fy2 förmågor alla nivåer'!$E31:$CJ31)</f>
        <v>0</v>
      </c>
      <c r="U32" s="245">
        <f>SUMIF('Fy2 förmågor alla nivåer'!$E$10:$CJ$10,U$11,'Fy2 förmågor alla nivåer'!$E31:$CJ31)</f>
        <v>0</v>
      </c>
      <c r="V32" s="245">
        <f>SUMIF('Fy2 förmågor alla nivåer'!$E$10:$CJ$10,V$11,'Fy2 förmågor alla nivåer'!$E31:$CJ31)</f>
        <v>0</v>
      </c>
      <c r="W32" s="245">
        <f>SUMIF('Fy2 förmågor alla nivåer'!$E$10:$CJ$10,W$11,'Fy2 förmågor alla nivåer'!$E31:$CJ31)</f>
        <v>0</v>
      </c>
      <c r="X32" s="245">
        <f>SUMIF('Fy2 förmågor alla nivåer'!$E$10:$CJ$10,X$11,'Fy2 förmågor alla nivåer'!$E31:$CJ31)</f>
        <v>0</v>
      </c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</row>
    <row r="33" spans="2:40" x14ac:dyDescent="0.25">
      <c r="B33" s="260"/>
      <c r="C33" s="260">
        <f>SUM('Fy2 förmågor alla nivåer'!DB32:DE32)</f>
        <v>0</v>
      </c>
      <c r="D33" s="260">
        <f>SUM('Fy2 förmågor alla nivåer'!DF32:DM32)</f>
        <v>0</v>
      </c>
      <c r="E33" s="260">
        <f>SUM('Fy2 förmågor alla nivåer'!DN32:DQ32)</f>
        <v>0</v>
      </c>
      <c r="F33" s="260">
        <f>SUM('Fy2 förmågor alla nivåer'!DR32:DX32)</f>
        <v>0</v>
      </c>
      <c r="G33" s="154"/>
      <c r="H33" s="154"/>
      <c r="I33" s="154"/>
      <c r="J33" s="245">
        <f>SUMIF('Fy2 förmågor alla nivåer'!$E$10:$CJ$10,J$11,'Fy2 förmågor alla nivåer'!$E32:$CJ32)</f>
        <v>0</v>
      </c>
      <c r="K33" s="245">
        <f>SUMIF('Fy2 förmågor alla nivåer'!$E$10:$CJ$10,K$11,'Fy2 förmågor alla nivåer'!$E32:$CJ32)</f>
        <v>0</v>
      </c>
      <c r="L33" s="245">
        <f>SUMIF('Fy2 förmågor alla nivåer'!$E$10:$CJ$10,L$11,'Fy2 förmågor alla nivåer'!$E32:$CJ32)</f>
        <v>0</v>
      </c>
      <c r="M33" s="245">
        <f>SUMIF('Fy2 förmågor alla nivåer'!$E$10:$CJ$10,M$11,'Fy2 förmågor alla nivåer'!$E32:$CJ32)</f>
        <v>0</v>
      </c>
      <c r="N33" s="245">
        <f>SUMIF('Fy2 förmågor alla nivåer'!$E$10:$CJ$10,N$11,'Fy2 förmågor alla nivåer'!$E32:$CJ32)</f>
        <v>0</v>
      </c>
      <c r="O33" s="245">
        <f>SUMIF('Fy2 förmågor alla nivåer'!$E$10:$CJ$10,O$11,'Fy2 förmågor alla nivåer'!$E32:$CJ32)</f>
        <v>0</v>
      </c>
      <c r="P33" s="245">
        <f>SUMIF('Fy2 förmågor alla nivåer'!$E$10:$CJ$10,P$11,'Fy2 förmågor alla nivåer'!$E32:$CJ32)</f>
        <v>0</v>
      </c>
      <c r="Q33" s="245">
        <f>SUMIF('Fy2 förmågor alla nivåer'!$E$10:$CJ$10,Q$11,'Fy2 förmågor alla nivåer'!$E32:$CJ32)</f>
        <v>0</v>
      </c>
      <c r="R33" s="245">
        <f>SUMIF('Fy2 förmågor alla nivåer'!$E$10:$CJ$10,R$11,'Fy2 förmågor alla nivåer'!$E32:$CJ32)</f>
        <v>0</v>
      </c>
      <c r="S33" s="245">
        <f>SUMIF('Fy2 förmågor alla nivåer'!$E$10:$CJ$10,S$11,'Fy2 förmågor alla nivåer'!$E32:$CJ32)</f>
        <v>0</v>
      </c>
      <c r="T33" s="245">
        <f>SUMIF('Fy2 förmågor alla nivåer'!$E$10:$CJ$10,T$11,'Fy2 förmågor alla nivåer'!$E32:$CJ32)</f>
        <v>0</v>
      </c>
      <c r="U33" s="245">
        <f>SUMIF('Fy2 förmågor alla nivåer'!$E$10:$CJ$10,U$11,'Fy2 förmågor alla nivåer'!$E32:$CJ32)</f>
        <v>0</v>
      </c>
      <c r="V33" s="245">
        <f>SUMIF('Fy2 förmågor alla nivåer'!$E$10:$CJ$10,V$11,'Fy2 förmågor alla nivåer'!$E32:$CJ32)</f>
        <v>0</v>
      </c>
      <c r="W33" s="245">
        <f>SUMIF('Fy2 förmågor alla nivåer'!$E$10:$CJ$10,W$11,'Fy2 förmågor alla nivåer'!$E32:$CJ32)</f>
        <v>0</v>
      </c>
      <c r="X33" s="245">
        <f>SUMIF('Fy2 förmågor alla nivåer'!$E$10:$CJ$10,X$11,'Fy2 förmågor alla nivåer'!$E32:$CJ32)</f>
        <v>0</v>
      </c>
      <c r="Y33" s="154"/>
      <c r="Z33" s="154"/>
      <c r="AA33" s="154"/>
      <c r="AB33" s="154"/>
      <c r="AC33" s="292" t="s">
        <v>297</v>
      </c>
      <c r="AD33" s="154"/>
      <c r="AE33" s="293" t="s">
        <v>299</v>
      </c>
      <c r="AF33" s="154"/>
      <c r="AG33" s="154"/>
      <c r="AH33" s="154"/>
      <c r="AI33" s="154"/>
      <c r="AJ33" s="154"/>
      <c r="AK33" s="154"/>
      <c r="AL33" s="154"/>
      <c r="AM33" s="154"/>
      <c r="AN33" s="154"/>
    </row>
    <row r="34" spans="2:40" x14ac:dyDescent="0.25">
      <c r="B34" s="260"/>
      <c r="C34" s="260">
        <f>SUM('Fy2 förmågor alla nivåer'!DB33:DE33)</f>
        <v>0</v>
      </c>
      <c r="D34" s="260">
        <f>SUM('Fy2 förmågor alla nivåer'!DF33:DM33)</f>
        <v>0</v>
      </c>
      <c r="E34" s="260">
        <f>SUM('Fy2 förmågor alla nivåer'!DN33:DQ33)</f>
        <v>0</v>
      </c>
      <c r="F34" s="260">
        <f>SUM('Fy2 förmågor alla nivåer'!DR33:DX33)</f>
        <v>0</v>
      </c>
      <c r="G34" s="154"/>
      <c r="H34" s="154"/>
      <c r="I34" s="154"/>
      <c r="J34" s="245">
        <f>SUMIF('Fy2 förmågor alla nivåer'!$E$10:$CJ$10,J$11,'Fy2 förmågor alla nivåer'!$E33:$CJ33)</f>
        <v>0</v>
      </c>
      <c r="K34" s="245">
        <f>SUMIF('Fy2 förmågor alla nivåer'!$E$10:$CJ$10,K$11,'Fy2 förmågor alla nivåer'!$E33:$CJ33)</f>
        <v>0</v>
      </c>
      <c r="L34" s="245">
        <f>SUMIF('Fy2 förmågor alla nivåer'!$E$10:$CJ$10,L$11,'Fy2 förmågor alla nivåer'!$E33:$CJ33)</f>
        <v>0</v>
      </c>
      <c r="M34" s="245">
        <f>SUMIF('Fy2 förmågor alla nivåer'!$E$10:$CJ$10,M$11,'Fy2 förmågor alla nivåer'!$E33:$CJ33)</f>
        <v>0</v>
      </c>
      <c r="N34" s="245">
        <f>SUMIF('Fy2 förmågor alla nivåer'!$E$10:$CJ$10,N$11,'Fy2 förmågor alla nivåer'!$E33:$CJ33)</f>
        <v>0</v>
      </c>
      <c r="O34" s="245">
        <f>SUMIF('Fy2 förmågor alla nivåer'!$E$10:$CJ$10,O$11,'Fy2 förmågor alla nivåer'!$E33:$CJ33)</f>
        <v>0</v>
      </c>
      <c r="P34" s="245">
        <f>SUMIF('Fy2 förmågor alla nivåer'!$E$10:$CJ$10,P$11,'Fy2 förmågor alla nivåer'!$E33:$CJ33)</f>
        <v>0</v>
      </c>
      <c r="Q34" s="245">
        <f>SUMIF('Fy2 förmågor alla nivåer'!$E$10:$CJ$10,Q$11,'Fy2 förmågor alla nivåer'!$E33:$CJ33)</f>
        <v>0</v>
      </c>
      <c r="R34" s="245">
        <f>SUMIF('Fy2 förmågor alla nivåer'!$E$10:$CJ$10,R$11,'Fy2 förmågor alla nivåer'!$E33:$CJ33)</f>
        <v>0</v>
      </c>
      <c r="S34" s="245">
        <f>SUMIF('Fy2 förmågor alla nivåer'!$E$10:$CJ$10,S$11,'Fy2 förmågor alla nivåer'!$E33:$CJ33)</f>
        <v>0</v>
      </c>
      <c r="T34" s="245">
        <f>SUMIF('Fy2 förmågor alla nivåer'!$E$10:$CJ$10,T$11,'Fy2 förmågor alla nivåer'!$E33:$CJ33)</f>
        <v>0</v>
      </c>
      <c r="U34" s="245">
        <f>SUMIF('Fy2 förmågor alla nivåer'!$E$10:$CJ$10,U$11,'Fy2 förmågor alla nivåer'!$E33:$CJ33)</f>
        <v>0</v>
      </c>
      <c r="V34" s="245">
        <f>SUMIF('Fy2 förmågor alla nivåer'!$E$10:$CJ$10,V$11,'Fy2 förmågor alla nivåer'!$E33:$CJ33)</f>
        <v>0</v>
      </c>
      <c r="W34" s="245">
        <f>SUMIF('Fy2 förmågor alla nivåer'!$E$10:$CJ$10,W$11,'Fy2 förmågor alla nivåer'!$E33:$CJ33)</f>
        <v>0</v>
      </c>
      <c r="X34" s="245">
        <f>SUMIF('Fy2 förmågor alla nivåer'!$E$10:$CJ$10,X$11,'Fy2 förmågor alla nivåer'!$E33:$CJ33)</f>
        <v>0</v>
      </c>
      <c r="Y34" s="154"/>
      <c r="Z34" s="154"/>
      <c r="AA34" s="154"/>
      <c r="AB34" s="154"/>
      <c r="AC34" s="292" t="s">
        <v>298</v>
      </c>
      <c r="AD34" s="154"/>
      <c r="AE34" s="293" t="s">
        <v>300</v>
      </c>
      <c r="AF34" s="154"/>
      <c r="AG34" s="154"/>
      <c r="AH34" s="154"/>
      <c r="AI34" s="154"/>
      <c r="AJ34" s="154"/>
      <c r="AK34" s="154"/>
      <c r="AL34" s="154"/>
      <c r="AM34" s="154"/>
      <c r="AN34" s="154"/>
    </row>
    <row r="35" spans="2:40" x14ac:dyDescent="0.25">
      <c r="B35" s="260"/>
      <c r="C35" s="260">
        <f>SUM('Fy2 förmågor alla nivåer'!DB34:DE34)</f>
        <v>0</v>
      </c>
      <c r="D35" s="260">
        <f>SUM('Fy2 förmågor alla nivåer'!DF34:DM34)</f>
        <v>0</v>
      </c>
      <c r="E35" s="260">
        <f>SUM('Fy2 förmågor alla nivåer'!DN34:DQ34)</f>
        <v>0</v>
      </c>
      <c r="F35" s="260">
        <f>SUM('Fy2 förmågor alla nivåer'!DR34:DX34)</f>
        <v>0</v>
      </c>
      <c r="G35" s="154"/>
      <c r="H35" s="154"/>
      <c r="I35" s="154"/>
      <c r="J35" s="245">
        <f>SUMIF('Fy2 förmågor alla nivåer'!$E$10:$CJ$10,J$11,'Fy2 förmågor alla nivåer'!$E34:$CJ34)</f>
        <v>0</v>
      </c>
      <c r="K35" s="245">
        <f>SUMIF('Fy2 förmågor alla nivåer'!$E$10:$CJ$10,K$11,'Fy2 förmågor alla nivåer'!$E34:$CJ34)</f>
        <v>0</v>
      </c>
      <c r="L35" s="245">
        <f>SUMIF('Fy2 förmågor alla nivåer'!$E$10:$CJ$10,L$11,'Fy2 förmågor alla nivåer'!$E34:$CJ34)</f>
        <v>0</v>
      </c>
      <c r="M35" s="245">
        <f>SUMIF('Fy2 förmågor alla nivåer'!$E$10:$CJ$10,M$11,'Fy2 förmågor alla nivåer'!$E34:$CJ34)</f>
        <v>0</v>
      </c>
      <c r="N35" s="245">
        <f>SUMIF('Fy2 förmågor alla nivåer'!$E$10:$CJ$10,N$11,'Fy2 förmågor alla nivåer'!$E34:$CJ34)</f>
        <v>0</v>
      </c>
      <c r="O35" s="245">
        <f>SUMIF('Fy2 förmågor alla nivåer'!$E$10:$CJ$10,O$11,'Fy2 förmågor alla nivåer'!$E34:$CJ34)</f>
        <v>0</v>
      </c>
      <c r="P35" s="245">
        <f>SUMIF('Fy2 förmågor alla nivåer'!$E$10:$CJ$10,P$11,'Fy2 förmågor alla nivåer'!$E34:$CJ34)</f>
        <v>0</v>
      </c>
      <c r="Q35" s="245">
        <f>SUMIF('Fy2 förmågor alla nivåer'!$E$10:$CJ$10,Q$11,'Fy2 förmågor alla nivåer'!$E34:$CJ34)</f>
        <v>0</v>
      </c>
      <c r="R35" s="245">
        <f>SUMIF('Fy2 förmågor alla nivåer'!$E$10:$CJ$10,R$11,'Fy2 förmågor alla nivåer'!$E34:$CJ34)</f>
        <v>0</v>
      </c>
      <c r="S35" s="245">
        <f>SUMIF('Fy2 förmågor alla nivåer'!$E$10:$CJ$10,S$11,'Fy2 förmågor alla nivåer'!$E34:$CJ34)</f>
        <v>0</v>
      </c>
      <c r="T35" s="245">
        <f>SUMIF('Fy2 förmågor alla nivåer'!$E$10:$CJ$10,T$11,'Fy2 förmågor alla nivåer'!$E34:$CJ34)</f>
        <v>0</v>
      </c>
      <c r="U35" s="245">
        <f>SUMIF('Fy2 förmågor alla nivåer'!$E$10:$CJ$10,U$11,'Fy2 förmågor alla nivåer'!$E34:$CJ34)</f>
        <v>0</v>
      </c>
      <c r="V35" s="245">
        <f>SUMIF('Fy2 förmågor alla nivåer'!$E$10:$CJ$10,V$11,'Fy2 förmågor alla nivåer'!$E34:$CJ34)</f>
        <v>0</v>
      </c>
      <c r="W35" s="245">
        <f>SUMIF('Fy2 förmågor alla nivåer'!$E$10:$CJ$10,W$11,'Fy2 förmågor alla nivåer'!$E34:$CJ34)</f>
        <v>0</v>
      </c>
      <c r="X35" s="245">
        <f>SUMIF('Fy2 förmågor alla nivåer'!$E$10:$CJ$10,X$11,'Fy2 förmågor alla nivåer'!$E34:$CJ34)</f>
        <v>0</v>
      </c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</row>
    <row r="36" spans="2:40" x14ac:dyDescent="0.25">
      <c r="B36" s="260"/>
      <c r="C36" s="260">
        <f>SUM('Fy2 förmågor alla nivåer'!DB35:DE35)</f>
        <v>0</v>
      </c>
      <c r="D36" s="260">
        <f>SUM('Fy2 förmågor alla nivåer'!DF35:DM35)</f>
        <v>0</v>
      </c>
      <c r="E36" s="260">
        <f>SUM('Fy2 förmågor alla nivåer'!DN35:DQ35)</f>
        <v>0</v>
      </c>
      <c r="F36" s="260">
        <f>SUM('Fy2 förmågor alla nivåer'!DR35:DX35)</f>
        <v>0</v>
      </c>
      <c r="G36" s="154"/>
      <c r="H36" s="154"/>
      <c r="I36" s="154"/>
      <c r="J36" s="245">
        <f>SUMIF('Fy2 förmågor alla nivåer'!$E$10:$CJ$10,J$11,'Fy2 förmågor alla nivåer'!$E35:$CJ35)</f>
        <v>0</v>
      </c>
      <c r="K36" s="245">
        <f>SUMIF('Fy2 förmågor alla nivåer'!$E$10:$CJ$10,K$11,'Fy2 förmågor alla nivåer'!$E35:$CJ35)</f>
        <v>0</v>
      </c>
      <c r="L36" s="245">
        <f>SUMIF('Fy2 förmågor alla nivåer'!$E$10:$CJ$10,L$11,'Fy2 förmågor alla nivåer'!$E35:$CJ35)</f>
        <v>0</v>
      </c>
      <c r="M36" s="245">
        <f>SUMIF('Fy2 förmågor alla nivåer'!$E$10:$CJ$10,M$11,'Fy2 förmågor alla nivåer'!$E35:$CJ35)</f>
        <v>0</v>
      </c>
      <c r="N36" s="245">
        <f>SUMIF('Fy2 förmågor alla nivåer'!$E$10:$CJ$10,N$11,'Fy2 förmågor alla nivåer'!$E35:$CJ35)</f>
        <v>0</v>
      </c>
      <c r="O36" s="245">
        <f>SUMIF('Fy2 förmågor alla nivåer'!$E$10:$CJ$10,O$11,'Fy2 förmågor alla nivåer'!$E35:$CJ35)</f>
        <v>0</v>
      </c>
      <c r="P36" s="245">
        <f>SUMIF('Fy2 förmågor alla nivåer'!$E$10:$CJ$10,P$11,'Fy2 förmågor alla nivåer'!$E35:$CJ35)</f>
        <v>0</v>
      </c>
      <c r="Q36" s="245">
        <f>SUMIF('Fy2 förmågor alla nivåer'!$E$10:$CJ$10,Q$11,'Fy2 förmågor alla nivåer'!$E35:$CJ35)</f>
        <v>0</v>
      </c>
      <c r="R36" s="245">
        <f>SUMIF('Fy2 förmågor alla nivåer'!$E$10:$CJ$10,R$11,'Fy2 förmågor alla nivåer'!$E35:$CJ35)</f>
        <v>0</v>
      </c>
      <c r="S36" s="245">
        <f>SUMIF('Fy2 förmågor alla nivåer'!$E$10:$CJ$10,S$11,'Fy2 förmågor alla nivåer'!$E35:$CJ35)</f>
        <v>0</v>
      </c>
      <c r="T36" s="245">
        <f>SUMIF('Fy2 förmågor alla nivåer'!$E$10:$CJ$10,T$11,'Fy2 förmågor alla nivåer'!$E35:$CJ35)</f>
        <v>0</v>
      </c>
      <c r="U36" s="245">
        <f>SUMIF('Fy2 förmågor alla nivåer'!$E$10:$CJ$10,U$11,'Fy2 förmågor alla nivåer'!$E35:$CJ35)</f>
        <v>0</v>
      </c>
      <c r="V36" s="245">
        <f>SUMIF('Fy2 förmågor alla nivåer'!$E$10:$CJ$10,V$11,'Fy2 förmågor alla nivåer'!$E35:$CJ35)</f>
        <v>0</v>
      </c>
      <c r="W36" s="245">
        <f>SUMIF('Fy2 förmågor alla nivåer'!$E$10:$CJ$10,W$11,'Fy2 förmågor alla nivåer'!$E35:$CJ35)</f>
        <v>0</v>
      </c>
      <c r="X36" s="245">
        <f>SUMIF('Fy2 förmågor alla nivåer'!$E$10:$CJ$10,X$11,'Fy2 förmågor alla nivåer'!$E35:$CJ35)</f>
        <v>0</v>
      </c>
      <c r="Y36" s="154"/>
      <c r="Z36" s="154"/>
      <c r="AA36" s="154"/>
      <c r="AB36" s="154"/>
      <c r="AC36" s="292" t="s">
        <v>296</v>
      </c>
      <c r="AD36" s="154"/>
      <c r="AE36" s="293" t="s">
        <v>301</v>
      </c>
      <c r="AF36" s="154"/>
      <c r="AG36" s="154"/>
      <c r="AH36" s="154"/>
      <c r="AI36" s="154"/>
      <c r="AJ36" s="154"/>
      <c r="AK36" s="154"/>
      <c r="AL36" s="154"/>
      <c r="AM36" s="154"/>
      <c r="AN36" s="154"/>
    </row>
    <row r="37" spans="2:40" x14ac:dyDescent="0.25">
      <c r="B37" s="260"/>
      <c r="C37" s="260">
        <f>SUM('Fy2 förmågor alla nivåer'!DB36:DE36)</f>
        <v>0</v>
      </c>
      <c r="D37" s="260">
        <f>SUM('Fy2 förmågor alla nivåer'!DF36:DM36)</f>
        <v>0</v>
      </c>
      <c r="E37" s="260">
        <f>SUM('Fy2 förmågor alla nivåer'!DN36:DQ36)</f>
        <v>0</v>
      </c>
      <c r="F37" s="260">
        <f>SUM('Fy2 förmågor alla nivåer'!DR36:DX36)</f>
        <v>0</v>
      </c>
      <c r="G37" s="154"/>
      <c r="H37" s="154"/>
      <c r="I37" s="154"/>
      <c r="J37" s="245">
        <f>SUMIF('Fy2 förmågor alla nivåer'!$E$10:$CJ$10,J$11,'Fy2 förmågor alla nivåer'!$E36:$CJ36)</f>
        <v>0</v>
      </c>
      <c r="K37" s="245">
        <f>SUMIF('Fy2 förmågor alla nivåer'!$E$10:$CJ$10,K$11,'Fy2 förmågor alla nivåer'!$E36:$CJ36)</f>
        <v>0</v>
      </c>
      <c r="L37" s="245">
        <f>SUMIF('Fy2 förmågor alla nivåer'!$E$10:$CJ$10,L$11,'Fy2 förmågor alla nivåer'!$E36:$CJ36)</f>
        <v>0</v>
      </c>
      <c r="M37" s="245">
        <f>SUMIF('Fy2 förmågor alla nivåer'!$E$10:$CJ$10,M$11,'Fy2 förmågor alla nivåer'!$E36:$CJ36)</f>
        <v>0</v>
      </c>
      <c r="N37" s="245">
        <f>SUMIF('Fy2 förmågor alla nivåer'!$E$10:$CJ$10,N$11,'Fy2 förmågor alla nivåer'!$E36:$CJ36)</f>
        <v>0</v>
      </c>
      <c r="O37" s="245">
        <f>SUMIF('Fy2 förmågor alla nivåer'!$E$10:$CJ$10,O$11,'Fy2 förmågor alla nivåer'!$E36:$CJ36)</f>
        <v>0</v>
      </c>
      <c r="P37" s="245">
        <f>SUMIF('Fy2 förmågor alla nivåer'!$E$10:$CJ$10,P$11,'Fy2 förmågor alla nivåer'!$E36:$CJ36)</f>
        <v>0</v>
      </c>
      <c r="Q37" s="245">
        <f>SUMIF('Fy2 förmågor alla nivåer'!$E$10:$CJ$10,Q$11,'Fy2 förmågor alla nivåer'!$E36:$CJ36)</f>
        <v>0</v>
      </c>
      <c r="R37" s="245">
        <f>SUMIF('Fy2 förmågor alla nivåer'!$E$10:$CJ$10,R$11,'Fy2 förmågor alla nivåer'!$E36:$CJ36)</f>
        <v>0</v>
      </c>
      <c r="S37" s="245">
        <f>SUMIF('Fy2 förmågor alla nivåer'!$E$10:$CJ$10,S$11,'Fy2 förmågor alla nivåer'!$E36:$CJ36)</f>
        <v>0</v>
      </c>
      <c r="T37" s="245">
        <f>SUMIF('Fy2 förmågor alla nivåer'!$E$10:$CJ$10,T$11,'Fy2 förmågor alla nivåer'!$E36:$CJ36)</f>
        <v>0</v>
      </c>
      <c r="U37" s="245">
        <f>SUMIF('Fy2 förmågor alla nivåer'!$E$10:$CJ$10,U$11,'Fy2 förmågor alla nivåer'!$E36:$CJ36)</f>
        <v>0</v>
      </c>
      <c r="V37" s="245">
        <f>SUMIF('Fy2 förmågor alla nivåer'!$E$10:$CJ$10,V$11,'Fy2 förmågor alla nivåer'!$E36:$CJ36)</f>
        <v>0</v>
      </c>
      <c r="W37" s="245">
        <f>SUMIF('Fy2 förmågor alla nivåer'!$E$10:$CJ$10,W$11,'Fy2 förmågor alla nivåer'!$E36:$CJ36)</f>
        <v>0</v>
      </c>
      <c r="X37" s="245">
        <f>SUMIF('Fy2 förmågor alla nivåer'!$E$10:$CJ$10,X$11,'Fy2 förmågor alla nivåer'!$E36:$CJ36)</f>
        <v>0</v>
      </c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</row>
    <row r="38" spans="2:40" x14ac:dyDescent="0.25">
      <c r="B38" s="260"/>
      <c r="C38" s="260">
        <f>SUM('Fy2 förmågor alla nivåer'!DB37:DE37)</f>
        <v>0</v>
      </c>
      <c r="D38" s="260">
        <f>SUM('Fy2 förmågor alla nivåer'!DF37:DM37)</f>
        <v>0</v>
      </c>
      <c r="E38" s="260">
        <f>SUM('Fy2 förmågor alla nivåer'!DN37:DQ37)</f>
        <v>0</v>
      </c>
      <c r="F38" s="260">
        <f>SUM('Fy2 förmågor alla nivåer'!DR37:DX37)</f>
        <v>0</v>
      </c>
      <c r="G38" s="154"/>
      <c r="H38" s="154"/>
      <c r="I38" s="154"/>
      <c r="J38" s="245">
        <f>SUMIF('Fy2 förmågor alla nivåer'!$E$10:$CJ$10,J$11,'Fy2 förmågor alla nivåer'!$E37:$CJ37)</f>
        <v>0</v>
      </c>
      <c r="K38" s="245">
        <f>SUMIF('Fy2 förmågor alla nivåer'!$E$10:$CJ$10,K$11,'Fy2 förmågor alla nivåer'!$E37:$CJ37)</f>
        <v>0</v>
      </c>
      <c r="L38" s="245">
        <f>SUMIF('Fy2 förmågor alla nivåer'!$E$10:$CJ$10,L$11,'Fy2 förmågor alla nivåer'!$E37:$CJ37)</f>
        <v>0</v>
      </c>
      <c r="M38" s="245">
        <f>SUMIF('Fy2 förmågor alla nivåer'!$E$10:$CJ$10,M$11,'Fy2 förmågor alla nivåer'!$E37:$CJ37)</f>
        <v>0</v>
      </c>
      <c r="N38" s="245">
        <f>SUMIF('Fy2 förmågor alla nivåer'!$E$10:$CJ$10,N$11,'Fy2 förmågor alla nivåer'!$E37:$CJ37)</f>
        <v>0</v>
      </c>
      <c r="O38" s="245">
        <f>SUMIF('Fy2 förmågor alla nivåer'!$E$10:$CJ$10,O$11,'Fy2 förmågor alla nivåer'!$E37:$CJ37)</f>
        <v>0</v>
      </c>
      <c r="P38" s="245">
        <f>SUMIF('Fy2 förmågor alla nivåer'!$E$10:$CJ$10,P$11,'Fy2 förmågor alla nivåer'!$E37:$CJ37)</f>
        <v>0</v>
      </c>
      <c r="Q38" s="245">
        <f>SUMIF('Fy2 förmågor alla nivåer'!$E$10:$CJ$10,Q$11,'Fy2 förmågor alla nivåer'!$E37:$CJ37)</f>
        <v>0</v>
      </c>
      <c r="R38" s="245">
        <f>SUMIF('Fy2 förmågor alla nivåer'!$E$10:$CJ$10,R$11,'Fy2 förmågor alla nivåer'!$E37:$CJ37)</f>
        <v>0</v>
      </c>
      <c r="S38" s="245">
        <f>SUMIF('Fy2 förmågor alla nivåer'!$E$10:$CJ$10,S$11,'Fy2 förmågor alla nivåer'!$E37:$CJ37)</f>
        <v>0</v>
      </c>
      <c r="T38" s="245">
        <f>SUMIF('Fy2 förmågor alla nivåer'!$E$10:$CJ$10,T$11,'Fy2 förmågor alla nivåer'!$E37:$CJ37)</f>
        <v>0</v>
      </c>
      <c r="U38" s="245">
        <f>SUMIF('Fy2 förmågor alla nivåer'!$E$10:$CJ$10,U$11,'Fy2 förmågor alla nivåer'!$E37:$CJ37)</f>
        <v>0</v>
      </c>
      <c r="V38" s="245">
        <f>SUMIF('Fy2 förmågor alla nivåer'!$E$10:$CJ$10,V$11,'Fy2 förmågor alla nivåer'!$E37:$CJ37)</f>
        <v>0</v>
      </c>
      <c r="W38" s="245">
        <f>SUMIF('Fy2 förmågor alla nivåer'!$E$10:$CJ$10,W$11,'Fy2 förmågor alla nivåer'!$E37:$CJ37)</f>
        <v>0</v>
      </c>
      <c r="X38" s="245">
        <f>SUMIF('Fy2 förmågor alla nivåer'!$E$10:$CJ$10,X$11,'Fy2 förmågor alla nivåer'!$E37:$CJ37)</f>
        <v>0</v>
      </c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</row>
    <row r="39" spans="2:40" x14ac:dyDescent="0.25">
      <c r="B39" s="260"/>
      <c r="C39" s="260">
        <f>SUM('Fy2 förmågor alla nivåer'!DB38:DE38)</f>
        <v>0</v>
      </c>
      <c r="D39" s="260">
        <f>SUM('Fy2 förmågor alla nivåer'!DF38:DM38)</f>
        <v>0</v>
      </c>
      <c r="E39" s="260">
        <f>SUM('Fy2 förmågor alla nivåer'!DN38:DQ38)</f>
        <v>0</v>
      </c>
      <c r="F39" s="260">
        <f>SUM('Fy2 förmågor alla nivåer'!DR38:DX38)</f>
        <v>0</v>
      </c>
      <c r="G39" s="154"/>
      <c r="H39" s="154"/>
      <c r="I39" s="154"/>
      <c r="J39" s="245">
        <f>SUMIF('Fy2 förmågor alla nivåer'!$E$10:$CJ$10,J$11,'Fy2 förmågor alla nivåer'!$E38:$CJ38)</f>
        <v>0</v>
      </c>
      <c r="K39" s="245">
        <f>SUMIF('Fy2 förmågor alla nivåer'!$E$10:$CJ$10,K$11,'Fy2 förmågor alla nivåer'!$E38:$CJ38)</f>
        <v>0</v>
      </c>
      <c r="L39" s="245">
        <f>SUMIF('Fy2 förmågor alla nivåer'!$E$10:$CJ$10,L$11,'Fy2 förmågor alla nivåer'!$E38:$CJ38)</f>
        <v>0</v>
      </c>
      <c r="M39" s="245">
        <f>SUMIF('Fy2 förmågor alla nivåer'!$E$10:$CJ$10,M$11,'Fy2 förmågor alla nivåer'!$E38:$CJ38)</f>
        <v>0</v>
      </c>
      <c r="N39" s="245">
        <f>SUMIF('Fy2 förmågor alla nivåer'!$E$10:$CJ$10,N$11,'Fy2 förmågor alla nivåer'!$E38:$CJ38)</f>
        <v>0</v>
      </c>
      <c r="O39" s="245">
        <f>SUMIF('Fy2 förmågor alla nivåer'!$E$10:$CJ$10,O$11,'Fy2 förmågor alla nivåer'!$E38:$CJ38)</f>
        <v>0</v>
      </c>
      <c r="P39" s="245">
        <f>SUMIF('Fy2 förmågor alla nivåer'!$E$10:$CJ$10,P$11,'Fy2 förmågor alla nivåer'!$E38:$CJ38)</f>
        <v>0</v>
      </c>
      <c r="Q39" s="245">
        <f>SUMIF('Fy2 förmågor alla nivåer'!$E$10:$CJ$10,Q$11,'Fy2 förmågor alla nivåer'!$E38:$CJ38)</f>
        <v>0</v>
      </c>
      <c r="R39" s="245">
        <f>SUMIF('Fy2 förmågor alla nivåer'!$E$10:$CJ$10,R$11,'Fy2 förmågor alla nivåer'!$E38:$CJ38)</f>
        <v>0</v>
      </c>
      <c r="S39" s="245">
        <f>SUMIF('Fy2 förmågor alla nivåer'!$E$10:$CJ$10,S$11,'Fy2 förmågor alla nivåer'!$E38:$CJ38)</f>
        <v>0</v>
      </c>
      <c r="T39" s="245">
        <f>SUMIF('Fy2 förmågor alla nivåer'!$E$10:$CJ$10,T$11,'Fy2 förmågor alla nivåer'!$E38:$CJ38)</f>
        <v>0</v>
      </c>
      <c r="U39" s="245">
        <f>SUMIF('Fy2 förmågor alla nivåer'!$E$10:$CJ$10,U$11,'Fy2 förmågor alla nivåer'!$E38:$CJ38)</f>
        <v>0</v>
      </c>
      <c r="V39" s="245">
        <f>SUMIF('Fy2 förmågor alla nivåer'!$E$10:$CJ$10,V$11,'Fy2 förmågor alla nivåer'!$E38:$CJ38)</f>
        <v>0</v>
      </c>
      <c r="W39" s="245">
        <f>SUMIF('Fy2 förmågor alla nivåer'!$E$10:$CJ$10,W$11,'Fy2 förmågor alla nivåer'!$E38:$CJ38)</f>
        <v>0</v>
      </c>
      <c r="X39" s="245">
        <f>SUMIF('Fy2 förmågor alla nivåer'!$E$10:$CJ$10,X$11,'Fy2 förmågor alla nivåer'!$E38:$CJ38)</f>
        <v>0</v>
      </c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</row>
    <row r="40" spans="2:40" x14ac:dyDescent="0.25">
      <c r="B40" s="260"/>
      <c r="C40" s="260">
        <f>SUM('Fy2 förmågor alla nivåer'!DB39:DE39)</f>
        <v>0</v>
      </c>
      <c r="D40" s="260">
        <f>SUM('Fy2 förmågor alla nivåer'!DF39:DM39)</f>
        <v>0</v>
      </c>
      <c r="E40" s="260">
        <f>SUM('Fy2 förmågor alla nivåer'!DN39:DQ39)</f>
        <v>0</v>
      </c>
      <c r="F40" s="260">
        <f>SUM('Fy2 förmågor alla nivåer'!DR39:DX39)</f>
        <v>0</v>
      </c>
      <c r="G40" s="154"/>
      <c r="H40" s="154"/>
      <c r="I40" s="154"/>
      <c r="J40" s="245">
        <f>SUMIF('Fy2 förmågor alla nivåer'!$E$10:$CJ$10,J$11,'Fy2 förmågor alla nivåer'!$E39:$CJ39)</f>
        <v>0</v>
      </c>
      <c r="K40" s="245">
        <f>SUMIF('Fy2 förmågor alla nivåer'!$E$10:$CJ$10,K$11,'Fy2 förmågor alla nivåer'!$E39:$CJ39)</f>
        <v>0</v>
      </c>
      <c r="L40" s="245">
        <f>SUMIF('Fy2 förmågor alla nivåer'!$E$10:$CJ$10,L$11,'Fy2 förmågor alla nivåer'!$E39:$CJ39)</f>
        <v>0</v>
      </c>
      <c r="M40" s="245">
        <f>SUMIF('Fy2 förmågor alla nivåer'!$E$10:$CJ$10,M$11,'Fy2 förmågor alla nivåer'!$E39:$CJ39)</f>
        <v>0</v>
      </c>
      <c r="N40" s="245">
        <f>SUMIF('Fy2 förmågor alla nivåer'!$E$10:$CJ$10,N$11,'Fy2 förmågor alla nivåer'!$E39:$CJ39)</f>
        <v>0</v>
      </c>
      <c r="O40" s="245">
        <f>SUMIF('Fy2 förmågor alla nivåer'!$E$10:$CJ$10,O$11,'Fy2 förmågor alla nivåer'!$E39:$CJ39)</f>
        <v>0</v>
      </c>
      <c r="P40" s="245">
        <f>SUMIF('Fy2 förmågor alla nivåer'!$E$10:$CJ$10,P$11,'Fy2 förmågor alla nivåer'!$E39:$CJ39)</f>
        <v>0</v>
      </c>
      <c r="Q40" s="245">
        <f>SUMIF('Fy2 förmågor alla nivåer'!$E$10:$CJ$10,Q$11,'Fy2 förmågor alla nivåer'!$E39:$CJ39)</f>
        <v>0</v>
      </c>
      <c r="R40" s="245">
        <f>SUMIF('Fy2 förmågor alla nivåer'!$E$10:$CJ$10,R$11,'Fy2 förmågor alla nivåer'!$E39:$CJ39)</f>
        <v>0</v>
      </c>
      <c r="S40" s="245">
        <f>SUMIF('Fy2 förmågor alla nivåer'!$E$10:$CJ$10,S$11,'Fy2 förmågor alla nivåer'!$E39:$CJ39)</f>
        <v>0</v>
      </c>
      <c r="T40" s="245">
        <f>SUMIF('Fy2 förmågor alla nivåer'!$E$10:$CJ$10,T$11,'Fy2 förmågor alla nivåer'!$E39:$CJ39)</f>
        <v>0</v>
      </c>
      <c r="U40" s="245">
        <f>SUMIF('Fy2 förmågor alla nivåer'!$E$10:$CJ$10,U$11,'Fy2 förmågor alla nivåer'!$E39:$CJ39)</f>
        <v>0</v>
      </c>
      <c r="V40" s="245">
        <f>SUMIF('Fy2 förmågor alla nivåer'!$E$10:$CJ$10,V$11,'Fy2 förmågor alla nivåer'!$E39:$CJ39)</f>
        <v>0</v>
      </c>
      <c r="W40" s="245">
        <f>SUMIF('Fy2 förmågor alla nivåer'!$E$10:$CJ$10,W$11,'Fy2 förmågor alla nivåer'!$E39:$CJ39)</f>
        <v>0</v>
      </c>
      <c r="X40" s="245">
        <f>SUMIF('Fy2 förmågor alla nivåer'!$E$10:$CJ$10,X$11,'Fy2 förmågor alla nivåer'!$E39:$CJ39)</f>
        <v>0</v>
      </c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</row>
    <row r="41" spans="2:40" x14ac:dyDescent="0.25">
      <c r="B41" s="260"/>
      <c r="C41" s="260">
        <f>SUM('Fy2 förmågor alla nivåer'!DB40:DE40)</f>
        <v>0</v>
      </c>
      <c r="D41" s="260">
        <f>SUM('Fy2 förmågor alla nivåer'!DF40:DM40)</f>
        <v>0</v>
      </c>
      <c r="E41" s="260">
        <f>SUM('Fy2 förmågor alla nivåer'!DN40:DQ40)</f>
        <v>0</v>
      </c>
      <c r="F41" s="260">
        <f>SUM('Fy2 förmågor alla nivåer'!DR40:DX40)</f>
        <v>0</v>
      </c>
      <c r="G41" s="154"/>
      <c r="H41" s="154"/>
      <c r="I41" s="154"/>
      <c r="J41" s="245">
        <f>SUMIF('Fy2 förmågor alla nivåer'!$E$10:$CJ$10,J$11,'Fy2 förmågor alla nivåer'!$E40:$CJ40)</f>
        <v>0</v>
      </c>
      <c r="K41" s="245">
        <f>SUMIF('Fy2 förmågor alla nivåer'!$E$10:$CJ$10,K$11,'Fy2 förmågor alla nivåer'!$E40:$CJ40)</f>
        <v>0</v>
      </c>
      <c r="L41" s="245">
        <f>SUMIF('Fy2 förmågor alla nivåer'!$E$10:$CJ$10,L$11,'Fy2 förmågor alla nivåer'!$E40:$CJ40)</f>
        <v>0</v>
      </c>
      <c r="M41" s="245">
        <f>SUMIF('Fy2 förmågor alla nivåer'!$E$10:$CJ$10,M$11,'Fy2 förmågor alla nivåer'!$E40:$CJ40)</f>
        <v>0</v>
      </c>
      <c r="N41" s="245">
        <f>SUMIF('Fy2 förmågor alla nivåer'!$E$10:$CJ$10,N$11,'Fy2 förmågor alla nivåer'!$E40:$CJ40)</f>
        <v>0</v>
      </c>
      <c r="O41" s="245">
        <f>SUMIF('Fy2 förmågor alla nivåer'!$E$10:$CJ$10,O$11,'Fy2 förmågor alla nivåer'!$E40:$CJ40)</f>
        <v>0</v>
      </c>
      <c r="P41" s="245">
        <f>SUMIF('Fy2 förmågor alla nivåer'!$E$10:$CJ$10,P$11,'Fy2 förmågor alla nivåer'!$E40:$CJ40)</f>
        <v>0</v>
      </c>
      <c r="Q41" s="245">
        <f>SUMIF('Fy2 förmågor alla nivåer'!$E$10:$CJ$10,Q$11,'Fy2 förmågor alla nivåer'!$E40:$CJ40)</f>
        <v>0</v>
      </c>
      <c r="R41" s="245">
        <f>SUMIF('Fy2 förmågor alla nivåer'!$E$10:$CJ$10,R$11,'Fy2 förmågor alla nivåer'!$E40:$CJ40)</f>
        <v>0</v>
      </c>
      <c r="S41" s="245">
        <f>SUMIF('Fy2 förmågor alla nivåer'!$E$10:$CJ$10,S$11,'Fy2 förmågor alla nivåer'!$E40:$CJ40)</f>
        <v>0</v>
      </c>
      <c r="T41" s="245">
        <f>SUMIF('Fy2 förmågor alla nivåer'!$E$10:$CJ$10,T$11,'Fy2 förmågor alla nivåer'!$E40:$CJ40)</f>
        <v>0</v>
      </c>
      <c r="U41" s="245">
        <f>SUMIF('Fy2 förmågor alla nivåer'!$E$10:$CJ$10,U$11,'Fy2 förmågor alla nivåer'!$E40:$CJ40)</f>
        <v>0</v>
      </c>
      <c r="V41" s="245">
        <f>SUMIF('Fy2 förmågor alla nivåer'!$E$10:$CJ$10,V$11,'Fy2 förmågor alla nivåer'!$E40:$CJ40)</f>
        <v>0</v>
      </c>
      <c r="W41" s="245">
        <f>SUMIF('Fy2 förmågor alla nivåer'!$E$10:$CJ$10,W$11,'Fy2 förmågor alla nivåer'!$E40:$CJ40)</f>
        <v>0</v>
      </c>
      <c r="X41" s="245">
        <f>SUMIF('Fy2 förmågor alla nivåer'!$E$10:$CJ$10,X$11,'Fy2 förmågor alla nivåer'!$E40:$CJ40)</f>
        <v>0</v>
      </c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</row>
    <row r="42" spans="2:40" x14ac:dyDescent="0.25">
      <c r="B42" s="260"/>
      <c r="C42" s="260">
        <f>SUM('Fy2 förmågor alla nivåer'!DB41:DE41)</f>
        <v>0</v>
      </c>
      <c r="D42" s="260">
        <f>SUM('Fy2 förmågor alla nivåer'!DF41:DM41)</f>
        <v>0</v>
      </c>
      <c r="E42" s="260">
        <f>SUM('Fy2 förmågor alla nivåer'!DN41:DQ41)</f>
        <v>0</v>
      </c>
      <c r="F42" s="260">
        <f>SUM('Fy2 förmågor alla nivåer'!DR41:DX41)</f>
        <v>0</v>
      </c>
      <c r="G42" s="154"/>
      <c r="H42" s="154"/>
      <c r="I42" s="154"/>
      <c r="J42" s="245">
        <f>SUMIF('Fy2 förmågor alla nivåer'!$E$10:$CJ$10,J$11,'Fy2 förmågor alla nivåer'!$E41:$CJ41)</f>
        <v>0</v>
      </c>
      <c r="K42" s="245">
        <f>SUMIF('Fy2 förmågor alla nivåer'!$E$10:$CJ$10,K$11,'Fy2 förmågor alla nivåer'!$E41:$CJ41)</f>
        <v>0</v>
      </c>
      <c r="L42" s="245">
        <f>SUMIF('Fy2 förmågor alla nivåer'!$E$10:$CJ$10,L$11,'Fy2 förmågor alla nivåer'!$E41:$CJ41)</f>
        <v>0</v>
      </c>
      <c r="M42" s="245">
        <f>SUMIF('Fy2 förmågor alla nivåer'!$E$10:$CJ$10,M$11,'Fy2 förmågor alla nivåer'!$E41:$CJ41)</f>
        <v>0</v>
      </c>
      <c r="N42" s="245">
        <f>SUMIF('Fy2 förmågor alla nivåer'!$E$10:$CJ$10,N$11,'Fy2 förmågor alla nivåer'!$E41:$CJ41)</f>
        <v>0</v>
      </c>
      <c r="O42" s="245">
        <f>SUMIF('Fy2 förmågor alla nivåer'!$E$10:$CJ$10,O$11,'Fy2 förmågor alla nivåer'!$E41:$CJ41)</f>
        <v>0</v>
      </c>
      <c r="P42" s="245">
        <f>SUMIF('Fy2 förmågor alla nivåer'!$E$10:$CJ$10,P$11,'Fy2 förmågor alla nivåer'!$E41:$CJ41)</f>
        <v>0</v>
      </c>
      <c r="Q42" s="245">
        <f>SUMIF('Fy2 förmågor alla nivåer'!$E$10:$CJ$10,Q$11,'Fy2 förmågor alla nivåer'!$E41:$CJ41)</f>
        <v>0</v>
      </c>
      <c r="R42" s="245">
        <f>SUMIF('Fy2 förmågor alla nivåer'!$E$10:$CJ$10,R$11,'Fy2 förmågor alla nivåer'!$E41:$CJ41)</f>
        <v>0</v>
      </c>
      <c r="S42" s="245">
        <f>SUMIF('Fy2 förmågor alla nivåer'!$E$10:$CJ$10,S$11,'Fy2 förmågor alla nivåer'!$E41:$CJ41)</f>
        <v>0</v>
      </c>
      <c r="T42" s="245">
        <f>SUMIF('Fy2 förmågor alla nivåer'!$E$10:$CJ$10,T$11,'Fy2 förmågor alla nivåer'!$E41:$CJ41)</f>
        <v>0</v>
      </c>
      <c r="U42" s="245">
        <f>SUMIF('Fy2 förmågor alla nivåer'!$E$10:$CJ$10,U$11,'Fy2 förmågor alla nivåer'!$E41:$CJ41)</f>
        <v>0</v>
      </c>
      <c r="V42" s="245">
        <f>SUMIF('Fy2 förmågor alla nivåer'!$E$10:$CJ$10,V$11,'Fy2 förmågor alla nivåer'!$E41:$CJ41)</f>
        <v>0</v>
      </c>
      <c r="W42" s="245">
        <f>SUMIF('Fy2 förmågor alla nivåer'!$E$10:$CJ$10,W$11,'Fy2 förmågor alla nivåer'!$E41:$CJ41)</f>
        <v>0</v>
      </c>
      <c r="X42" s="245">
        <f>SUMIF('Fy2 förmågor alla nivåer'!$E$10:$CJ$10,X$11,'Fy2 förmågor alla nivåer'!$E41:$CJ41)</f>
        <v>0</v>
      </c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</row>
    <row r="43" spans="2:40" x14ac:dyDescent="0.25">
      <c r="B43" s="260"/>
      <c r="C43" s="260">
        <f>SUM('Fy2 förmågor alla nivåer'!DB42:DE42)</f>
        <v>0</v>
      </c>
      <c r="D43" s="260">
        <f>SUM('Fy2 förmågor alla nivåer'!DF42:DM42)</f>
        <v>0</v>
      </c>
      <c r="E43" s="260">
        <f>SUM('Fy2 förmågor alla nivåer'!DN42:DQ42)</f>
        <v>0</v>
      </c>
      <c r="F43" s="260">
        <f>SUM('Fy2 förmågor alla nivåer'!DR42:DX42)</f>
        <v>0</v>
      </c>
      <c r="G43" s="294"/>
      <c r="H43" s="154"/>
      <c r="I43" s="154"/>
      <c r="J43" s="245">
        <f>SUMIF('Fy2 förmågor alla nivåer'!$E$10:$CJ$10,J$11,'Fy2 förmågor alla nivåer'!$E42:$CJ42)</f>
        <v>0</v>
      </c>
      <c r="K43" s="245">
        <f>SUMIF('Fy2 förmågor alla nivåer'!$E$10:$CJ$10,K$11,'Fy2 förmågor alla nivåer'!$E42:$CJ42)</f>
        <v>0</v>
      </c>
      <c r="L43" s="245">
        <f>SUMIF('Fy2 förmågor alla nivåer'!$E$10:$CJ$10,L$11,'Fy2 förmågor alla nivåer'!$E42:$CJ42)</f>
        <v>0</v>
      </c>
      <c r="M43" s="245">
        <f>SUMIF('Fy2 förmågor alla nivåer'!$E$10:$CJ$10,M$11,'Fy2 förmågor alla nivåer'!$E42:$CJ42)</f>
        <v>0</v>
      </c>
      <c r="N43" s="245">
        <f>SUMIF('Fy2 förmågor alla nivåer'!$E$10:$CJ$10,N$11,'Fy2 förmågor alla nivåer'!$E42:$CJ42)</f>
        <v>0</v>
      </c>
      <c r="O43" s="245">
        <f>SUMIF('Fy2 förmågor alla nivåer'!$E$10:$CJ$10,O$11,'Fy2 förmågor alla nivåer'!$E42:$CJ42)</f>
        <v>0</v>
      </c>
      <c r="P43" s="245">
        <f>SUMIF('Fy2 förmågor alla nivåer'!$E$10:$CJ$10,P$11,'Fy2 förmågor alla nivåer'!$E42:$CJ42)</f>
        <v>0</v>
      </c>
      <c r="Q43" s="245">
        <f>SUMIF('Fy2 förmågor alla nivåer'!$E$10:$CJ$10,Q$11,'Fy2 förmågor alla nivåer'!$E42:$CJ42)</f>
        <v>0</v>
      </c>
      <c r="R43" s="245">
        <f>SUMIF('Fy2 förmågor alla nivåer'!$E$10:$CJ$10,R$11,'Fy2 förmågor alla nivåer'!$E42:$CJ42)</f>
        <v>0</v>
      </c>
      <c r="S43" s="245">
        <f>SUMIF('Fy2 förmågor alla nivåer'!$E$10:$CJ$10,S$11,'Fy2 förmågor alla nivåer'!$E42:$CJ42)</f>
        <v>0</v>
      </c>
      <c r="T43" s="245">
        <f>SUMIF('Fy2 förmågor alla nivåer'!$E$10:$CJ$10,T$11,'Fy2 förmågor alla nivåer'!$E42:$CJ42)</f>
        <v>0</v>
      </c>
      <c r="U43" s="245">
        <f>SUMIF('Fy2 förmågor alla nivåer'!$E$10:$CJ$10,U$11,'Fy2 förmågor alla nivåer'!$E42:$CJ42)</f>
        <v>0</v>
      </c>
      <c r="V43" s="245">
        <f>SUMIF('Fy2 förmågor alla nivåer'!$E$10:$CJ$10,V$11,'Fy2 förmågor alla nivåer'!$E42:$CJ42)</f>
        <v>0</v>
      </c>
      <c r="W43" s="245">
        <f>SUMIF('Fy2 förmågor alla nivåer'!$E$10:$CJ$10,W$11,'Fy2 förmågor alla nivåer'!$E42:$CJ42)</f>
        <v>0</v>
      </c>
      <c r="X43" s="245">
        <f>SUMIF('Fy2 förmågor alla nivåer'!$E$10:$CJ$10,X$11,'Fy2 förmågor alla nivåer'!$E42:$CJ42)</f>
        <v>0</v>
      </c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</row>
    <row r="44" spans="2:40" x14ac:dyDescent="0.25">
      <c r="B44" s="260"/>
      <c r="C44" s="260">
        <f>SUM('Fy2 förmågor alla nivåer'!DB43:DE43)</f>
        <v>0</v>
      </c>
      <c r="D44" s="260">
        <f>SUM('Fy2 förmågor alla nivåer'!DF43:DM43)</f>
        <v>0</v>
      </c>
      <c r="E44" s="260">
        <f>SUM('Fy2 förmågor alla nivåer'!DN43:DQ43)</f>
        <v>0</v>
      </c>
      <c r="F44" s="260">
        <f>SUM('Fy2 förmågor alla nivåer'!DR43:DX43)</f>
        <v>0</v>
      </c>
      <c r="G44" s="294"/>
      <c r="H44" s="154"/>
      <c r="I44" s="154"/>
      <c r="J44" s="245">
        <f>SUMIF('Fy2 förmågor alla nivåer'!$E$10:$CJ$10,J$11,'Fy2 förmågor alla nivåer'!$E43:$CJ43)</f>
        <v>0</v>
      </c>
      <c r="K44" s="245">
        <f>SUMIF('Fy2 förmågor alla nivåer'!$E$10:$CJ$10,K$11,'Fy2 förmågor alla nivåer'!$E43:$CJ43)</f>
        <v>0</v>
      </c>
      <c r="L44" s="245">
        <f>SUMIF('Fy2 förmågor alla nivåer'!$E$10:$CJ$10,L$11,'Fy2 förmågor alla nivåer'!$E43:$CJ43)</f>
        <v>0</v>
      </c>
      <c r="M44" s="245">
        <f>SUMIF('Fy2 förmågor alla nivåer'!$E$10:$CJ$10,M$11,'Fy2 förmågor alla nivåer'!$E43:$CJ43)</f>
        <v>0</v>
      </c>
      <c r="N44" s="245">
        <f>SUMIF('Fy2 förmågor alla nivåer'!$E$10:$CJ$10,N$11,'Fy2 förmågor alla nivåer'!$E43:$CJ43)</f>
        <v>0</v>
      </c>
      <c r="O44" s="245">
        <f>SUMIF('Fy2 förmågor alla nivåer'!$E$10:$CJ$10,O$11,'Fy2 förmågor alla nivåer'!$E43:$CJ43)</f>
        <v>0</v>
      </c>
      <c r="P44" s="245">
        <f>SUMIF('Fy2 förmågor alla nivåer'!$E$10:$CJ$10,P$11,'Fy2 förmågor alla nivåer'!$E43:$CJ43)</f>
        <v>0</v>
      </c>
      <c r="Q44" s="245">
        <f>SUMIF('Fy2 förmågor alla nivåer'!$E$10:$CJ$10,Q$11,'Fy2 förmågor alla nivåer'!$E43:$CJ43)</f>
        <v>0</v>
      </c>
      <c r="R44" s="245">
        <f>SUMIF('Fy2 förmågor alla nivåer'!$E$10:$CJ$10,R$11,'Fy2 förmågor alla nivåer'!$E43:$CJ43)</f>
        <v>0</v>
      </c>
      <c r="S44" s="245">
        <f>SUMIF('Fy2 förmågor alla nivåer'!$E$10:$CJ$10,S$11,'Fy2 förmågor alla nivåer'!$E43:$CJ43)</f>
        <v>0</v>
      </c>
      <c r="T44" s="245">
        <f>SUMIF('Fy2 förmågor alla nivåer'!$E$10:$CJ$10,T$11,'Fy2 förmågor alla nivåer'!$E43:$CJ43)</f>
        <v>0</v>
      </c>
      <c r="U44" s="245">
        <f>SUMIF('Fy2 förmågor alla nivåer'!$E$10:$CJ$10,U$11,'Fy2 förmågor alla nivåer'!$E43:$CJ43)</f>
        <v>0</v>
      </c>
      <c r="V44" s="245">
        <f>SUMIF('Fy2 förmågor alla nivåer'!$E$10:$CJ$10,V$11,'Fy2 förmågor alla nivåer'!$E43:$CJ43)</f>
        <v>0</v>
      </c>
      <c r="W44" s="245">
        <f>SUMIF('Fy2 förmågor alla nivåer'!$E$10:$CJ$10,W$11,'Fy2 förmågor alla nivåer'!$E43:$CJ43)</f>
        <v>0</v>
      </c>
      <c r="X44" s="245">
        <f>SUMIF('Fy2 förmågor alla nivåer'!$E$10:$CJ$10,X$11,'Fy2 förmågor alla nivåer'!$E43:$CJ43)</f>
        <v>0</v>
      </c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9">
    <tabColor rgb="FF00B050"/>
    <pageSetUpPr fitToPage="1"/>
  </sheetPr>
  <dimension ref="A1:BH119"/>
  <sheetViews>
    <sheetView zoomScaleNormal="100" workbookViewId="0">
      <pane ySplit="10" topLeftCell="A11" activePane="bottomLeft" state="frozen"/>
      <selection pane="bottomLeft" activeCell="O34" sqref="O34"/>
    </sheetView>
  </sheetViews>
  <sheetFormatPr defaultRowHeight="15" x14ac:dyDescent="0.25"/>
  <cols>
    <col min="1" max="1" width="4.5703125" style="10" customWidth="1"/>
    <col min="2" max="2" width="5" bestFit="1" customWidth="1"/>
    <col min="4" max="5" width="3.7109375" bestFit="1" customWidth="1"/>
    <col min="6" max="6" width="4.5703125" bestFit="1" customWidth="1"/>
    <col min="7" max="7" width="5.7109375" bestFit="1" customWidth="1"/>
    <col min="8" max="9" width="3.7109375" bestFit="1" customWidth="1"/>
    <col min="10" max="10" width="3.7109375" customWidth="1"/>
    <col min="11" max="11" width="6" bestFit="1" customWidth="1"/>
    <col min="12" max="12" width="6" customWidth="1"/>
    <col min="13" max="19" width="3.140625" bestFit="1" customWidth="1"/>
    <col min="20" max="20" width="5.42578125" bestFit="1" customWidth="1"/>
    <col min="21" max="21" width="3.140625" bestFit="1" customWidth="1"/>
    <col min="22" max="22" width="5" bestFit="1" customWidth="1"/>
    <col min="23" max="23" width="5" customWidth="1"/>
    <col min="24" max="24" width="5" bestFit="1" customWidth="1"/>
    <col min="25" max="25" width="5" customWidth="1"/>
    <col min="26" max="26" width="5" bestFit="1" customWidth="1"/>
    <col min="27" max="27" width="2.140625" customWidth="1"/>
    <col min="28" max="28" width="2.7109375" customWidth="1"/>
    <col min="29" max="29" width="6.42578125" bestFit="1" customWidth="1"/>
    <col min="30" max="59" width="3.5703125" customWidth="1"/>
  </cols>
  <sheetData>
    <row r="1" spans="1:60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60" ht="15.75" thickBot="1" x14ac:dyDescent="0.3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BE2" s="49"/>
      <c r="BF2" s="49"/>
      <c r="BG2" s="49"/>
    </row>
    <row r="3" spans="1:60" ht="15.75" customHeight="1" thickBot="1" x14ac:dyDescent="0.3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3"/>
      <c r="AD3" s="14"/>
      <c r="AE3" s="14"/>
      <c r="AF3" s="15" t="s">
        <v>46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6"/>
      <c r="BF3" s="17"/>
      <c r="BG3" s="17"/>
      <c r="BH3" s="47"/>
    </row>
    <row r="4" spans="1:60" ht="15.75" customHeight="1" thickBot="1" x14ac:dyDescent="0.3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8" t="s">
        <v>47</v>
      </c>
      <c r="AD4" s="366" t="s">
        <v>48</v>
      </c>
      <c r="AE4" s="367"/>
      <c r="AF4" s="368"/>
      <c r="AG4" s="317" t="s">
        <v>49</v>
      </c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69"/>
      <c r="AV4" s="19"/>
      <c r="AW4" s="19"/>
      <c r="AX4" s="19"/>
      <c r="AY4" s="20" t="s">
        <v>50</v>
      </c>
      <c r="AZ4" s="20"/>
      <c r="BA4" s="20"/>
      <c r="BB4" s="19"/>
      <c r="BC4" s="19"/>
      <c r="BD4" s="19"/>
      <c r="BE4" s="19"/>
      <c r="BF4" s="19"/>
      <c r="BG4" s="21"/>
    </row>
    <row r="5" spans="1:60" ht="15.75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22"/>
      <c r="AD5" s="22"/>
      <c r="AE5" s="22"/>
      <c r="AF5" s="22"/>
      <c r="AG5" s="22"/>
      <c r="AH5" s="23" t="s">
        <v>51</v>
      </c>
      <c r="AI5" s="22"/>
      <c r="AJ5" s="22"/>
      <c r="AK5" s="22"/>
      <c r="AL5" s="22"/>
      <c r="AM5" s="22"/>
      <c r="AN5" s="22"/>
      <c r="AO5" s="23" t="s">
        <v>52</v>
      </c>
      <c r="AP5" s="22"/>
      <c r="AQ5" s="22"/>
      <c r="AR5" s="22"/>
      <c r="AS5" s="22"/>
      <c r="AT5" s="22"/>
      <c r="AU5" s="22"/>
      <c r="AV5" s="321" t="s">
        <v>53</v>
      </c>
      <c r="AW5" s="322"/>
      <c r="AX5" s="323"/>
      <c r="AY5" s="330" t="s">
        <v>111</v>
      </c>
      <c r="AZ5" s="322"/>
      <c r="BA5" s="331"/>
      <c r="BB5" s="321" t="s">
        <v>112</v>
      </c>
      <c r="BC5" s="322"/>
      <c r="BD5" s="331"/>
      <c r="BE5" s="321" t="s">
        <v>54</v>
      </c>
      <c r="BF5" s="322"/>
      <c r="BG5" s="331"/>
    </row>
    <row r="6" spans="1:60" ht="15.75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22"/>
      <c r="AD6" s="22"/>
      <c r="AE6" s="22"/>
      <c r="AF6" s="22"/>
      <c r="AG6" s="22"/>
      <c r="AH6" s="23" t="s">
        <v>55</v>
      </c>
      <c r="AI6" s="22"/>
      <c r="AJ6" s="22"/>
      <c r="AK6" s="22"/>
      <c r="AL6" s="22"/>
      <c r="AM6" s="22"/>
      <c r="AN6" s="22"/>
      <c r="AO6" s="23" t="s">
        <v>78</v>
      </c>
      <c r="AP6" s="22"/>
      <c r="AQ6" s="22"/>
      <c r="AR6" s="22"/>
      <c r="AS6" s="22"/>
      <c r="AT6" s="22"/>
      <c r="AU6" s="22"/>
      <c r="AV6" s="324"/>
      <c r="AW6" s="325"/>
      <c r="AX6" s="326"/>
      <c r="AY6" s="332"/>
      <c r="AZ6" s="325"/>
      <c r="BA6" s="333"/>
      <c r="BB6" s="336"/>
      <c r="BC6" s="325"/>
      <c r="BD6" s="333"/>
      <c r="BE6" s="336"/>
      <c r="BF6" s="325"/>
      <c r="BG6" s="333"/>
    </row>
    <row r="7" spans="1:60" ht="15.75" x14ac:dyDescent="0.2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22"/>
      <c r="AD7" s="22"/>
      <c r="AE7" s="22"/>
      <c r="AF7" s="22"/>
      <c r="AG7" s="22"/>
      <c r="AH7" s="23" t="s">
        <v>56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324"/>
      <c r="AW7" s="325"/>
      <c r="AX7" s="326"/>
      <c r="AY7" s="332"/>
      <c r="AZ7" s="325"/>
      <c r="BA7" s="333"/>
      <c r="BB7" s="336"/>
      <c r="BC7" s="325"/>
      <c r="BD7" s="333"/>
      <c r="BE7" s="336"/>
      <c r="BF7" s="325"/>
      <c r="BG7" s="333"/>
    </row>
    <row r="8" spans="1:60" ht="15.75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22"/>
      <c r="AD8" s="341" t="s">
        <v>4</v>
      </c>
      <c r="AE8" s="341" t="s">
        <v>5</v>
      </c>
      <c r="AF8" s="341" t="s">
        <v>6</v>
      </c>
      <c r="AG8" s="315" t="s">
        <v>29</v>
      </c>
      <c r="AH8" s="313"/>
      <c r="AI8" s="358"/>
      <c r="AJ8" s="315" t="s">
        <v>57</v>
      </c>
      <c r="AK8" s="313"/>
      <c r="AL8" s="358"/>
      <c r="AM8" s="315" t="s">
        <v>58</v>
      </c>
      <c r="AN8" s="313"/>
      <c r="AO8" s="358"/>
      <c r="AP8" s="315" t="s">
        <v>70</v>
      </c>
      <c r="AQ8" s="313"/>
      <c r="AR8" s="358"/>
      <c r="AS8" s="315" t="s">
        <v>59</v>
      </c>
      <c r="AT8" s="313"/>
      <c r="AU8" s="313"/>
      <c r="AV8" s="327"/>
      <c r="AW8" s="328"/>
      <c r="AX8" s="329"/>
      <c r="AY8" s="334"/>
      <c r="AZ8" s="328"/>
      <c r="BA8" s="335"/>
      <c r="BB8" s="337"/>
      <c r="BC8" s="328"/>
      <c r="BD8" s="335"/>
      <c r="BE8" s="337"/>
      <c r="BF8" s="328"/>
      <c r="BG8" s="335"/>
    </row>
    <row r="9" spans="1:60" ht="16.5" thickBot="1" x14ac:dyDescent="0.3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111"/>
      <c r="X9" s="111"/>
      <c r="Y9" s="111"/>
      <c r="Z9" s="111"/>
      <c r="AA9" s="110"/>
      <c r="AB9" s="110"/>
      <c r="AC9" s="22"/>
      <c r="AD9" s="370"/>
      <c r="AE9" s="370" t="s">
        <v>5</v>
      </c>
      <c r="AF9" s="370" t="s">
        <v>6</v>
      </c>
      <c r="AG9" s="24" t="s">
        <v>4</v>
      </c>
      <c r="AH9" s="24" t="s">
        <v>5</v>
      </c>
      <c r="AI9" s="24" t="s">
        <v>6</v>
      </c>
      <c r="AJ9" s="24" t="s">
        <v>4</v>
      </c>
      <c r="AK9" s="24" t="s">
        <v>5</v>
      </c>
      <c r="AL9" s="24" t="s">
        <v>6</v>
      </c>
      <c r="AM9" s="24" t="s">
        <v>4</v>
      </c>
      <c r="AN9" s="24" t="s">
        <v>5</v>
      </c>
      <c r="AO9" s="24" t="s">
        <v>6</v>
      </c>
      <c r="AP9" s="24" t="s">
        <v>4</v>
      </c>
      <c r="AQ9" s="24" t="s">
        <v>5</v>
      </c>
      <c r="AR9" s="24" t="s">
        <v>6</v>
      </c>
      <c r="AS9" s="24" t="s">
        <v>4</v>
      </c>
      <c r="AT9" s="24" t="s">
        <v>5</v>
      </c>
      <c r="AU9" s="25" t="s">
        <v>6</v>
      </c>
      <c r="AV9" s="26" t="s">
        <v>4</v>
      </c>
      <c r="AW9" s="24" t="s">
        <v>5</v>
      </c>
      <c r="AX9" s="27" t="s">
        <v>6</v>
      </c>
      <c r="AY9" s="26" t="s">
        <v>4</v>
      </c>
      <c r="AZ9" s="24" t="s">
        <v>5</v>
      </c>
      <c r="BA9" s="24" t="s">
        <v>6</v>
      </c>
      <c r="BB9" s="24" t="s">
        <v>4</v>
      </c>
      <c r="BC9" s="24" t="s">
        <v>5</v>
      </c>
      <c r="BD9" s="24" t="s">
        <v>6</v>
      </c>
      <c r="BE9" s="24" t="s">
        <v>4</v>
      </c>
      <c r="BF9" s="24" t="s">
        <v>5</v>
      </c>
      <c r="BG9" s="24" t="s">
        <v>6</v>
      </c>
    </row>
    <row r="10" spans="1:60" ht="87" customHeight="1" x14ac:dyDescent="0.25">
      <c r="A10" s="5" t="s">
        <v>3</v>
      </c>
      <c r="B10" s="9" t="s">
        <v>1</v>
      </c>
      <c r="C10" s="5" t="s">
        <v>9</v>
      </c>
      <c r="D10" s="5" t="s">
        <v>10</v>
      </c>
      <c r="E10" s="5" t="s">
        <v>7</v>
      </c>
      <c r="F10" s="5" t="s">
        <v>33</v>
      </c>
      <c r="G10" s="5" t="s">
        <v>34</v>
      </c>
      <c r="H10" s="5" t="s">
        <v>0</v>
      </c>
      <c r="I10" s="5" t="s">
        <v>2</v>
      </c>
      <c r="J10" s="5"/>
      <c r="K10" s="5"/>
      <c r="L10" s="5"/>
      <c r="M10" s="6" t="s">
        <v>21</v>
      </c>
      <c r="N10" s="6" t="s">
        <v>22</v>
      </c>
      <c r="O10" s="6" t="s">
        <v>23</v>
      </c>
      <c r="P10" s="6" t="s">
        <v>41</v>
      </c>
      <c r="Q10" s="6" t="s">
        <v>24</v>
      </c>
      <c r="R10" s="6" t="s">
        <v>25</v>
      </c>
      <c r="S10" s="6" t="s">
        <v>26</v>
      </c>
      <c r="T10" s="7" t="s">
        <v>27</v>
      </c>
      <c r="U10" s="6" t="s">
        <v>28</v>
      </c>
      <c r="V10" s="8" t="s">
        <v>11</v>
      </c>
      <c r="W10" s="8"/>
      <c r="X10" s="8" t="s">
        <v>12</v>
      </c>
      <c r="Y10" s="8"/>
      <c r="Z10" s="8" t="s">
        <v>13</v>
      </c>
      <c r="AA10" s="110"/>
      <c r="AB10" s="110"/>
      <c r="AC10" s="2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31"/>
    </row>
    <row r="11" spans="1:60" x14ac:dyDescent="0.25">
      <c r="A11" s="3">
        <f>IF(""=Redigering!A2,"",(Redigering!A2))</f>
        <v>1</v>
      </c>
      <c r="B11" s="3" t="str">
        <f>IF(""=Redigering!C2,"",(Redigering!C2))</f>
        <v>1_1</v>
      </c>
      <c r="C11" s="122" t="str">
        <f>IF(""=Redigering!D2,"",(Redigering!D2))</f>
        <v>Vridmoment</v>
      </c>
      <c r="D11" s="3">
        <f>IF(""=Redigering!E2,"",(Redigering!E2))</f>
        <v>2</v>
      </c>
      <c r="E11" s="195">
        <f>IF(""=Redigering!F2,"",(Redigering!F2))</f>
        <v>1</v>
      </c>
      <c r="F11" s="3" t="str">
        <f>IF(""=Redigering!G2,"",(Redigering!G2))</f>
        <v>R23</v>
      </c>
      <c r="G11" s="198" t="s">
        <v>155</v>
      </c>
      <c r="H11" s="3">
        <f>IF(""=Redigering!I2,"",(Redigering!I2))</f>
        <v>2</v>
      </c>
      <c r="I11" s="3" t="str">
        <f>IF(""=Redigering!J2,"",(Redigering!J2))</f>
        <v>E</v>
      </c>
      <c r="J11" s="140" t="str">
        <f>CONCATENATE(H11,I11)</f>
        <v>2E</v>
      </c>
      <c r="K11" s="141" t="str">
        <f>MID(CONCATENATE(I11,F11),1,2)</f>
        <v>ER</v>
      </c>
      <c r="L11" s="182" t="str">
        <f>MID(CONCATENATE(I11,G11),1,2)</f>
        <v>E</v>
      </c>
      <c r="M11" s="3" t="str">
        <f>IF(""=Redigering!K2,"",(Redigering!K2))</f>
        <v/>
      </c>
      <c r="N11" s="3" t="str">
        <f>IF(""=Redigering!L2,"",(Redigering!L2))</f>
        <v/>
      </c>
      <c r="O11" s="3" t="str">
        <f>IF(""=Redigering!M2,"",(Redigering!M2))</f>
        <v/>
      </c>
      <c r="P11" s="3" t="str">
        <f>IF(""=Redigering!N2,"",(Redigering!N2))</f>
        <v/>
      </c>
      <c r="Q11" s="3" t="str">
        <f>IF(""=Redigering!O2,"",(Redigering!O2))</f>
        <v/>
      </c>
      <c r="R11" s="3" t="str">
        <f>IF(""=Redigering!P2,"",(Redigering!P2))</f>
        <v/>
      </c>
      <c r="S11" s="3" t="str">
        <f>IF(""=Redigering!Q2,"",(Redigering!Q2))</f>
        <v/>
      </c>
      <c r="T11" s="3" t="str">
        <f>IF(""=Redigering!R2,"",(Redigering!R2))</f>
        <v/>
      </c>
      <c r="U11" s="3" t="str">
        <f>IF(""=Redigering!S2,"",(Redigering!S2))</f>
        <v/>
      </c>
      <c r="V11" s="3" t="str">
        <f>IF(""=Redigering!T2,"",(Redigering!T2))</f>
        <v/>
      </c>
      <c r="W11" s="3" t="str">
        <f>IF(""=Redigering!U2,"",(Redigering!U2))</f>
        <v/>
      </c>
      <c r="X11" s="3" t="str">
        <f>IF(""=Redigering!V2,"",(Redigering!V2))</f>
        <v/>
      </c>
      <c r="Y11" s="3" t="str">
        <f>IF(""=Redigering!W2,"",(Redigering!W2))</f>
        <v/>
      </c>
      <c r="Z11" s="3" t="str">
        <f>IF(""=Redigering!X2,"",(Redigering!X2))</f>
        <v/>
      </c>
      <c r="AA11" s="110"/>
      <c r="AB11" s="110"/>
      <c r="AC11" s="41" t="str">
        <f t="shared" ref="AC11:AC42" si="0">IF(B11&lt;&gt;"",B11,"")</f>
        <v>1_1</v>
      </c>
      <c r="AD11" s="50">
        <f>IF($I11=AD$8,IF(E$11&gt;0,$E11,""),"")</f>
        <v>1</v>
      </c>
      <c r="AE11" s="39" t="str">
        <f>IF($I11=AE$8,IF(F$11&gt;0,$E11,""),"")</f>
        <v/>
      </c>
      <c r="AF11" s="40" t="str">
        <f>IF($I11=AF$8,IF(G$11&gt;0,$E11,""),"")</f>
        <v/>
      </c>
      <c r="AG11" s="50" t="str">
        <f>IF($J11="1E",$E11,"")</f>
        <v/>
      </c>
      <c r="AH11" s="39" t="str">
        <f>IF($J11="1C",$E11,"")</f>
        <v/>
      </c>
      <c r="AI11" s="51" t="str">
        <f>IF($J11="1A",$E11,"")</f>
        <v/>
      </c>
      <c r="AJ11" s="50">
        <f>IF($J11="2E",$E11,"")</f>
        <v>1</v>
      </c>
      <c r="AK11" s="39" t="str">
        <f>IF($J11="2C",$E11,"")</f>
        <v/>
      </c>
      <c r="AL11" s="51" t="str">
        <f>IF($J11="2A",$E11,"")</f>
        <v/>
      </c>
      <c r="AM11" s="50" t="str">
        <f>IF($J11="3E",$E11,"")</f>
        <v/>
      </c>
      <c r="AN11" s="39" t="str">
        <f>IF($J11="3C",$E11,"")</f>
        <v/>
      </c>
      <c r="AO11" s="51" t="str">
        <f>IF($J11="3A",$E11,"")</f>
        <v/>
      </c>
      <c r="AP11" s="50" t="str">
        <f>IF($J11="4E",$E11,"")</f>
        <v/>
      </c>
      <c r="AQ11" s="39" t="str">
        <f>IF($J11="4C",$E11,"")</f>
        <v/>
      </c>
      <c r="AR11" s="51" t="str">
        <f>IF($J11="4A",$E11,"")</f>
        <v/>
      </c>
      <c r="AS11" s="50" t="str">
        <f>IF($J11="5E",$E11,"")</f>
        <v/>
      </c>
      <c r="AT11" s="39" t="str">
        <f>IF($J11="5C",$E11,"")</f>
        <v/>
      </c>
      <c r="AU11" s="51" t="str">
        <f>IF($J11="5A",$E11,"")</f>
        <v/>
      </c>
      <c r="AV11" s="43">
        <f>IF($K11="ER",$E11,"")</f>
        <v>1</v>
      </c>
      <c r="AW11" s="39" t="str">
        <f>IF($K11="CR",$E11,"")</f>
        <v/>
      </c>
      <c r="AX11" s="40" t="str">
        <f>IF($K11="AR",$E11,"")</f>
        <v/>
      </c>
      <c r="AY11" s="43" t="str">
        <f>IF($K11="EV",$E11,"")</f>
        <v/>
      </c>
      <c r="AZ11" s="39" t="str">
        <f>IF($K11="CV",$E11,"")</f>
        <v/>
      </c>
      <c r="BA11" s="40" t="str">
        <f>IF($K11="AV",$E11,"")</f>
        <v/>
      </c>
      <c r="BB11" s="43" t="str">
        <f>IF($K11="EU",$E11,"")</f>
        <v/>
      </c>
      <c r="BC11" s="39" t="str">
        <f>IF($K11="CU",$E11,"")</f>
        <v/>
      </c>
      <c r="BD11" s="51" t="str">
        <f>IF($K11="AU",$E11,"")</f>
        <v/>
      </c>
      <c r="BE11" s="43" t="str">
        <f>IF($L11="EM",$E11,"")</f>
        <v/>
      </c>
      <c r="BF11" s="39" t="str">
        <f>IF($L11="CM",$E11,"")</f>
        <v/>
      </c>
      <c r="BG11" s="51" t="str">
        <f>IF($L11="AM",$E11,"")</f>
        <v/>
      </c>
    </row>
    <row r="12" spans="1:60" x14ac:dyDescent="0.25">
      <c r="A12" s="188">
        <f>IF(""=Redigering!A3,"",(Redigering!A3))</f>
        <v>2</v>
      </c>
      <c r="B12" s="188" t="str">
        <f>IF(""=Redigering!C3,"",(Redigering!C3))</f>
        <v>1_2</v>
      </c>
      <c r="C12" s="122" t="str">
        <f>IF(""=Redigering!D3,"",(Redigering!D3))</f>
        <v>Vridmoment</v>
      </c>
      <c r="D12" s="188">
        <f>IF(""=Redigering!E3,"",(Redigering!E3))</f>
        <v>2</v>
      </c>
      <c r="E12" s="195">
        <f>IF(""=Redigering!F3,"",(Redigering!F3))</f>
        <v>1</v>
      </c>
      <c r="F12" s="188" t="str">
        <f>IF(""=Redigering!G3,"",(Redigering!G3))</f>
        <v>R23</v>
      </c>
      <c r="G12" s="198" t="s">
        <v>155</v>
      </c>
      <c r="H12" s="188">
        <f>IF(""=Redigering!I3,"",(Redigering!I3))</f>
        <v>2</v>
      </c>
      <c r="I12" s="188" t="str">
        <f>IF(""=Redigering!J3,"",(Redigering!J3))</f>
        <v>C</v>
      </c>
      <c r="J12" s="188" t="str">
        <f t="shared" ref="J12:J74" si="1">CONCATENATE(H12,I12)</f>
        <v>2C</v>
      </c>
      <c r="K12" s="188" t="str">
        <f t="shared" ref="K12:K74" si="2">MID(CONCATENATE(I12,F12),1,2)</f>
        <v>CR</v>
      </c>
      <c r="L12" s="188" t="str">
        <f t="shared" ref="L12:L74" si="3">MID(CONCATENATE(I12,G12),1,2)</f>
        <v>C</v>
      </c>
      <c r="M12" s="188" t="str">
        <f>IF(""=Redigering!K3,"",(Redigering!K3))</f>
        <v/>
      </c>
      <c r="N12" s="188" t="str">
        <f>IF(""=Redigering!L3,"",(Redigering!L3))</f>
        <v/>
      </c>
      <c r="O12" s="188" t="str">
        <f>IF(""=Redigering!M3,"",(Redigering!M3))</f>
        <v/>
      </c>
      <c r="P12" s="188" t="str">
        <f>IF(""=Redigering!N3,"",(Redigering!N3))</f>
        <v/>
      </c>
      <c r="Q12" s="188" t="str">
        <f>IF(""=Redigering!O3,"",(Redigering!O3))</f>
        <v/>
      </c>
      <c r="R12" s="188" t="str">
        <f>IF(""=Redigering!P3,"",(Redigering!P3))</f>
        <v/>
      </c>
      <c r="S12" s="188" t="str">
        <f>IF(""=Redigering!Q3,"",(Redigering!Q3))</f>
        <v/>
      </c>
      <c r="T12" s="188" t="str">
        <f>IF(""=Redigering!R3,"",(Redigering!R3))</f>
        <v/>
      </c>
      <c r="U12" s="188" t="str">
        <f>IF(""=Redigering!S3,"",(Redigering!S3))</f>
        <v/>
      </c>
      <c r="V12" s="188" t="str">
        <f>IF(""=Redigering!T3,"",(Redigering!T3))</f>
        <v/>
      </c>
      <c r="W12" s="188" t="str">
        <f>IF(""=Redigering!U3,"",(Redigering!U3))</f>
        <v/>
      </c>
      <c r="X12" s="188" t="str">
        <f>IF(""=Redigering!V3,"",(Redigering!V3))</f>
        <v/>
      </c>
      <c r="Y12" s="188" t="str">
        <f>IF(""=Redigering!W3,"",(Redigering!W3))</f>
        <v/>
      </c>
      <c r="Z12" s="188" t="str">
        <f>IF(""=Redigering!X3,"",(Redigering!X3))</f>
        <v/>
      </c>
      <c r="AA12" s="110"/>
      <c r="AB12" s="110"/>
      <c r="AC12" s="41" t="str">
        <f t="shared" si="0"/>
        <v>1_2</v>
      </c>
      <c r="AD12" s="50" t="str">
        <f t="shared" ref="AD12:AD74" si="4">IF($I12=AD$8,IF(E$11&gt;0,$E12,""),"")</f>
        <v/>
      </c>
      <c r="AE12" s="39">
        <f t="shared" ref="AE12:AE74" si="5">IF($I12=AE$8,IF(F$11&gt;0,$E12,""),"")</f>
        <v>1</v>
      </c>
      <c r="AF12" s="40" t="str">
        <f t="shared" ref="AF12:AF75" si="6">IF($I12=AF$8,IF(G$11&gt;0,$E12,""),"")</f>
        <v/>
      </c>
      <c r="AG12" s="50" t="str">
        <f t="shared" ref="AG12:AG74" si="7">IF($J12="1E",$E12,"")</f>
        <v/>
      </c>
      <c r="AH12" s="39" t="str">
        <f t="shared" ref="AH12:AH74" si="8">IF($J12="1C",$E12,"")</f>
        <v/>
      </c>
      <c r="AI12" s="51" t="str">
        <f t="shared" ref="AI12:AI74" si="9">IF($J12="1A",$E12,"")</f>
        <v/>
      </c>
      <c r="AJ12" s="50" t="str">
        <f t="shared" ref="AJ12:AJ74" si="10">IF($J12="2E",$E12,"")</f>
        <v/>
      </c>
      <c r="AK12" s="39">
        <f t="shared" ref="AK12:AK74" si="11">IF($J12="2C",$E12,"")</f>
        <v>1</v>
      </c>
      <c r="AL12" s="51" t="str">
        <f t="shared" ref="AL12:AL74" si="12">IF($J12="2A",$E12,"")</f>
        <v/>
      </c>
      <c r="AM12" s="50" t="str">
        <f t="shared" ref="AM12:AM74" si="13">IF($J12="3E",$E12,"")</f>
        <v/>
      </c>
      <c r="AN12" s="39" t="str">
        <f t="shared" ref="AN12:AN74" si="14">IF($J12="3C",$E12,"")</f>
        <v/>
      </c>
      <c r="AO12" s="51" t="str">
        <f t="shared" ref="AO12:AO75" si="15">IF($J12="3A",$E12,"")</f>
        <v/>
      </c>
      <c r="AP12" s="50" t="str">
        <f t="shared" ref="AP12:AP74" si="16">IF($J12="4E",$E12,"")</f>
        <v/>
      </c>
      <c r="AQ12" s="39" t="str">
        <f t="shared" ref="AQ12:AQ74" si="17">IF($J12="4C",$E12,"")</f>
        <v/>
      </c>
      <c r="AR12" s="51" t="str">
        <f t="shared" ref="AR12:AR74" si="18">IF($J12="4A",$E12,"")</f>
        <v/>
      </c>
      <c r="AS12" s="50" t="str">
        <f t="shared" ref="AS12:AS74" si="19">IF($J12="5E",$E12,"")</f>
        <v/>
      </c>
      <c r="AT12" s="39" t="str">
        <f t="shared" ref="AT12:AT74" si="20">IF($J12="5C",$E12,"")</f>
        <v/>
      </c>
      <c r="AU12" s="51" t="str">
        <f t="shared" ref="AU12:AU74" si="21">IF($J12="5A",$E12,"")</f>
        <v/>
      </c>
      <c r="AV12" s="43" t="str">
        <f t="shared" ref="AV12:AV74" si="22">IF($K12="ER",$E12,"")</f>
        <v/>
      </c>
      <c r="AW12" s="39">
        <f t="shared" ref="AW12:AW74" si="23">IF($K12="CR",$E12,"")</f>
        <v>1</v>
      </c>
      <c r="AX12" s="40" t="str">
        <f t="shared" ref="AX12:AX74" si="24">IF($K12="AR",$E12,"")</f>
        <v/>
      </c>
      <c r="AY12" s="43" t="str">
        <f t="shared" ref="AY12:AY74" si="25">IF($K12="EV",$E12,"")</f>
        <v/>
      </c>
      <c r="AZ12" s="39" t="str">
        <f t="shared" ref="AZ12:AZ74" si="26">IF($K12="CV",$E12,"")</f>
        <v/>
      </c>
      <c r="BA12" s="40" t="str">
        <f t="shared" ref="BA12:BA74" si="27">IF($K12="AV",$E12,"")</f>
        <v/>
      </c>
      <c r="BB12" s="43" t="str">
        <f t="shared" ref="BB12:BB74" si="28">IF($K12="EU",$E12,"")</f>
        <v/>
      </c>
      <c r="BC12" s="39" t="str">
        <f t="shared" ref="BC12:BC74" si="29">IF($K12="CU",$E12,"")</f>
        <v/>
      </c>
      <c r="BD12" s="51" t="str">
        <f t="shared" ref="BD12:BD75" si="30">IF($K12="AU",$E12,"")</f>
        <v/>
      </c>
      <c r="BE12" s="43" t="str">
        <f t="shared" ref="BE12:BE74" si="31">IF($L12="EM",$E12,"")</f>
        <v/>
      </c>
      <c r="BF12" s="39" t="str">
        <f t="shared" ref="BF12:BF74" si="32">IF($L12="CM",$E12,"")</f>
        <v/>
      </c>
      <c r="BG12" s="51" t="str">
        <f t="shared" ref="BG12:BG74" si="33">IF($L12="AM",$E12,"")</f>
        <v/>
      </c>
    </row>
    <row r="13" spans="1:60" x14ac:dyDescent="0.25">
      <c r="A13" s="188">
        <f>IF(""=Redigering!A4,"",(Redigering!A4))</f>
        <v>3</v>
      </c>
      <c r="B13" s="188" t="str">
        <f>IF(""=Redigering!C4,"",(Redigering!C4))</f>
        <v>1_3</v>
      </c>
      <c r="C13" s="122" t="str">
        <f>IF(""=Redigering!D4,"",(Redigering!D4))</f>
        <v>Vridmoment</v>
      </c>
      <c r="D13" s="188">
        <f>IF(""=Redigering!E4,"",(Redigering!E4))</f>
        <v>2</v>
      </c>
      <c r="E13" s="195">
        <f>IF(""=Redigering!F4,"",(Redigering!F4))</f>
        <v>1</v>
      </c>
      <c r="F13" s="188" t="str">
        <f>IF(""=Redigering!G4,"",(Redigering!G4))</f>
        <v>R23</v>
      </c>
      <c r="G13" s="188" t="str">
        <f>IF(""=Redigering!H4,"",(Redigering!H4))</f>
        <v>M23</v>
      </c>
      <c r="H13" s="188">
        <f>IF(""=Redigering!I4,"",(Redigering!I4))</f>
        <v>3</v>
      </c>
      <c r="I13" s="188" t="str">
        <f>IF(""=Redigering!J4,"",(Redigering!J4))</f>
        <v>E</v>
      </c>
      <c r="J13" s="188" t="str">
        <f t="shared" si="1"/>
        <v>3E</v>
      </c>
      <c r="K13" s="188" t="str">
        <f t="shared" si="2"/>
        <v>ER</v>
      </c>
      <c r="L13" s="188" t="str">
        <f t="shared" si="3"/>
        <v>EM</v>
      </c>
      <c r="M13" s="188" t="str">
        <f>IF(""=Redigering!K4,"",(Redigering!K4))</f>
        <v/>
      </c>
      <c r="N13" s="188" t="str">
        <f>IF(""=Redigering!L4,"",(Redigering!L4))</f>
        <v/>
      </c>
      <c r="O13" s="188" t="str">
        <f>IF(""=Redigering!M4,"",(Redigering!M4))</f>
        <v/>
      </c>
      <c r="P13" s="188" t="str">
        <f>IF(""=Redigering!N4,"",(Redigering!N4))</f>
        <v/>
      </c>
      <c r="Q13" s="188" t="str">
        <f>IF(""=Redigering!O4,"",(Redigering!O4))</f>
        <v/>
      </c>
      <c r="R13" s="188" t="str">
        <f>IF(""=Redigering!P4,"",(Redigering!P4))</f>
        <v/>
      </c>
      <c r="S13" s="188" t="str">
        <f>IF(""=Redigering!Q4,"",(Redigering!Q4))</f>
        <v/>
      </c>
      <c r="T13" s="188" t="str">
        <f>IF(""=Redigering!R4,"",(Redigering!R4))</f>
        <v/>
      </c>
      <c r="U13" s="188" t="str">
        <f>IF(""=Redigering!S4,"",(Redigering!S4))</f>
        <v/>
      </c>
      <c r="V13" s="188" t="str">
        <f>IF(""=Redigering!T4,"",(Redigering!T4))</f>
        <v/>
      </c>
      <c r="W13" s="188" t="str">
        <f>IF(""=Redigering!U4,"",(Redigering!U4))</f>
        <v/>
      </c>
      <c r="X13" s="188" t="str">
        <f>IF(""=Redigering!V4,"",(Redigering!V4))</f>
        <v/>
      </c>
      <c r="Y13" s="188" t="str">
        <f>IF(""=Redigering!W4,"",(Redigering!W4))</f>
        <v/>
      </c>
      <c r="Z13" s="188" t="str">
        <f>IF(""=Redigering!X4,"",(Redigering!X4))</f>
        <v/>
      </c>
      <c r="AA13" s="110"/>
      <c r="AB13" s="110"/>
      <c r="AC13" s="41" t="str">
        <f t="shared" si="0"/>
        <v>1_3</v>
      </c>
      <c r="AD13" s="50">
        <f t="shared" si="4"/>
        <v>1</v>
      </c>
      <c r="AE13" s="39" t="str">
        <f t="shared" si="5"/>
        <v/>
      </c>
      <c r="AF13" s="40" t="str">
        <f t="shared" si="6"/>
        <v/>
      </c>
      <c r="AG13" s="50" t="str">
        <f t="shared" si="7"/>
        <v/>
      </c>
      <c r="AH13" s="39" t="str">
        <f t="shared" si="8"/>
        <v/>
      </c>
      <c r="AI13" s="51" t="str">
        <f t="shared" si="9"/>
        <v/>
      </c>
      <c r="AJ13" s="50" t="str">
        <f t="shared" si="10"/>
        <v/>
      </c>
      <c r="AK13" s="39" t="str">
        <f t="shared" si="11"/>
        <v/>
      </c>
      <c r="AL13" s="51" t="str">
        <f t="shared" si="12"/>
        <v/>
      </c>
      <c r="AM13" s="50">
        <f t="shared" si="13"/>
        <v>1</v>
      </c>
      <c r="AN13" s="39" t="str">
        <f t="shared" si="14"/>
        <v/>
      </c>
      <c r="AO13" s="51" t="str">
        <f t="shared" si="15"/>
        <v/>
      </c>
      <c r="AP13" s="50" t="str">
        <f t="shared" si="16"/>
        <v/>
      </c>
      <c r="AQ13" s="39" t="str">
        <f t="shared" si="17"/>
        <v/>
      </c>
      <c r="AR13" s="51" t="str">
        <f t="shared" si="18"/>
        <v/>
      </c>
      <c r="AS13" s="50" t="str">
        <f t="shared" si="19"/>
        <v/>
      </c>
      <c r="AT13" s="39" t="str">
        <f t="shared" si="20"/>
        <v/>
      </c>
      <c r="AU13" s="51" t="str">
        <f t="shared" si="21"/>
        <v/>
      </c>
      <c r="AV13" s="43">
        <f t="shared" si="22"/>
        <v>1</v>
      </c>
      <c r="AW13" s="39" t="str">
        <f t="shared" si="23"/>
        <v/>
      </c>
      <c r="AX13" s="40" t="str">
        <f t="shared" si="24"/>
        <v/>
      </c>
      <c r="AY13" s="43" t="str">
        <f t="shared" si="25"/>
        <v/>
      </c>
      <c r="AZ13" s="39" t="str">
        <f t="shared" si="26"/>
        <v/>
      </c>
      <c r="BA13" s="40" t="str">
        <f t="shared" si="27"/>
        <v/>
      </c>
      <c r="BB13" s="43" t="str">
        <f t="shared" si="28"/>
        <v/>
      </c>
      <c r="BC13" s="39" t="str">
        <f t="shared" si="29"/>
        <v/>
      </c>
      <c r="BD13" s="51" t="str">
        <f t="shared" si="30"/>
        <v/>
      </c>
      <c r="BE13" s="43">
        <f t="shared" si="31"/>
        <v>1</v>
      </c>
      <c r="BF13" s="39" t="str">
        <f t="shared" si="32"/>
        <v/>
      </c>
      <c r="BG13" s="51" t="str">
        <f t="shared" si="33"/>
        <v/>
      </c>
    </row>
    <row r="14" spans="1:60" x14ac:dyDescent="0.25">
      <c r="A14" s="188">
        <f>IF(""=Redigering!A5,"",(Redigering!A5))</f>
        <v>4</v>
      </c>
      <c r="B14" s="188" t="str">
        <f>IF(""=Redigering!C5,"",(Redigering!C5))</f>
        <v>1_4</v>
      </c>
      <c r="C14" s="122" t="str">
        <f>IF(""=Redigering!D5,"",(Redigering!D5))</f>
        <v>Vridmoment</v>
      </c>
      <c r="D14" s="188">
        <f>IF(""=Redigering!E5,"",(Redigering!E5))</f>
        <v>2</v>
      </c>
      <c r="E14" s="195">
        <f>IF(""=Redigering!F5,"",(Redigering!F5))</f>
        <v>1</v>
      </c>
      <c r="F14" s="188" t="str">
        <f>IF(""=Redigering!G5,"",(Redigering!G5))</f>
        <v>R23</v>
      </c>
      <c r="G14" s="188" t="str">
        <f>IF(""=Redigering!H5,"",(Redigering!H5))</f>
        <v>M23</v>
      </c>
      <c r="H14" s="188">
        <f>IF(""=Redigering!I5,"",(Redigering!I5))</f>
        <v>3</v>
      </c>
      <c r="I14" s="188" t="str">
        <f>IF(""=Redigering!J5,"",(Redigering!J5))</f>
        <v>E</v>
      </c>
      <c r="J14" s="188" t="str">
        <f t="shared" si="1"/>
        <v>3E</v>
      </c>
      <c r="K14" s="188" t="str">
        <f t="shared" si="2"/>
        <v>ER</v>
      </c>
      <c r="L14" s="188" t="str">
        <f t="shared" si="3"/>
        <v>EM</v>
      </c>
      <c r="M14" s="188" t="str">
        <f>IF(""=Redigering!K5,"",(Redigering!K5))</f>
        <v/>
      </c>
      <c r="N14" s="188" t="str">
        <f>IF(""=Redigering!L5,"",(Redigering!L5))</f>
        <v/>
      </c>
      <c r="O14" s="188" t="str">
        <f>IF(""=Redigering!M5,"",(Redigering!M5))</f>
        <v/>
      </c>
      <c r="P14" s="188" t="str">
        <f>IF(""=Redigering!N5,"",(Redigering!N5))</f>
        <v/>
      </c>
      <c r="Q14" s="188" t="str">
        <f>IF(""=Redigering!O5,"",(Redigering!O5))</f>
        <v/>
      </c>
      <c r="R14" s="188" t="str">
        <f>IF(""=Redigering!P5,"",(Redigering!P5))</f>
        <v/>
      </c>
      <c r="S14" s="188" t="str">
        <f>IF(""=Redigering!Q5,"",(Redigering!Q5))</f>
        <v/>
      </c>
      <c r="T14" s="188" t="str">
        <f>IF(""=Redigering!R5,"",(Redigering!R5))</f>
        <v/>
      </c>
      <c r="U14" s="188" t="str">
        <f>IF(""=Redigering!S5,"",(Redigering!S5))</f>
        <v/>
      </c>
      <c r="V14" s="188" t="str">
        <f>IF(""=Redigering!T5,"",(Redigering!T5))</f>
        <v/>
      </c>
      <c r="W14" s="188" t="str">
        <f>IF(""=Redigering!U5,"",(Redigering!U5))</f>
        <v/>
      </c>
      <c r="X14" s="188" t="str">
        <f>IF(""=Redigering!V5,"",(Redigering!V5))</f>
        <v/>
      </c>
      <c r="Y14" s="188" t="str">
        <f>IF(""=Redigering!W5,"",(Redigering!W5))</f>
        <v/>
      </c>
      <c r="Z14" s="188" t="str">
        <f>IF(""=Redigering!X5,"",(Redigering!X5))</f>
        <v/>
      </c>
      <c r="AA14" s="110"/>
      <c r="AB14" s="110"/>
      <c r="AC14" s="41" t="str">
        <f t="shared" si="0"/>
        <v>1_4</v>
      </c>
      <c r="AD14" s="50">
        <f t="shared" si="4"/>
        <v>1</v>
      </c>
      <c r="AE14" s="39" t="str">
        <f t="shared" si="5"/>
        <v/>
      </c>
      <c r="AF14" s="40" t="str">
        <f t="shared" si="6"/>
        <v/>
      </c>
      <c r="AG14" s="50" t="str">
        <f t="shared" si="7"/>
        <v/>
      </c>
      <c r="AH14" s="39" t="str">
        <f t="shared" si="8"/>
        <v/>
      </c>
      <c r="AI14" s="51" t="str">
        <f t="shared" si="9"/>
        <v/>
      </c>
      <c r="AJ14" s="50" t="str">
        <f t="shared" si="10"/>
        <v/>
      </c>
      <c r="AK14" s="39" t="str">
        <f t="shared" si="11"/>
        <v/>
      </c>
      <c r="AL14" s="51" t="str">
        <f t="shared" si="12"/>
        <v/>
      </c>
      <c r="AM14" s="50">
        <f t="shared" si="13"/>
        <v>1</v>
      </c>
      <c r="AN14" s="39" t="str">
        <f t="shared" si="14"/>
        <v/>
      </c>
      <c r="AO14" s="51" t="str">
        <f t="shared" si="15"/>
        <v/>
      </c>
      <c r="AP14" s="50" t="str">
        <f t="shared" si="16"/>
        <v/>
      </c>
      <c r="AQ14" s="39" t="str">
        <f t="shared" si="17"/>
        <v/>
      </c>
      <c r="AR14" s="51" t="str">
        <f t="shared" si="18"/>
        <v/>
      </c>
      <c r="AS14" s="50" t="str">
        <f t="shared" si="19"/>
        <v/>
      </c>
      <c r="AT14" s="39" t="str">
        <f t="shared" si="20"/>
        <v/>
      </c>
      <c r="AU14" s="51" t="str">
        <f t="shared" si="21"/>
        <v/>
      </c>
      <c r="AV14" s="43">
        <f t="shared" si="22"/>
        <v>1</v>
      </c>
      <c r="AW14" s="39" t="str">
        <f t="shared" si="23"/>
        <v/>
      </c>
      <c r="AX14" s="40" t="str">
        <f t="shared" si="24"/>
        <v/>
      </c>
      <c r="AY14" s="43" t="str">
        <f t="shared" si="25"/>
        <v/>
      </c>
      <c r="AZ14" s="39" t="str">
        <f t="shared" si="26"/>
        <v/>
      </c>
      <c r="BA14" s="40" t="str">
        <f t="shared" si="27"/>
        <v/>
      </c>
      <c r="BB14" s="43" t="str">
        <f t="shared" si="28"/>
        <v/>
      </c>
      <c r="BC14" s="39" t="str">
        <f t="shared" si="29"/>
        <v/>
      </c>
      <c r="BD14" s="51" t="str">
        <f t="shared" si="30"/>
        <v/>
      </c>
      <c r="BE14" s="43">
        <f t="shared" si="31"/>
        <v>1</v>
      </c>
      <c r="BF14" s="39" t="str">
        <f t="shared" si="32"/>
        <v/>
      </c>
      <c r="BG14" s="51" t="str">
        <f t="shared" si="33"/>
        <v/>
      </c>
    </row>
    <row r="15" spans="1:60" x14ac:dyDescent="0.25">
      <c r="A15" s="188">
        <f>IF(""=Redigering!A6,"",(Redigering!A6))</f>
        <v>5</v>
      </c>
      <c r="B15" s="188" t="str">
        <f>IF(""=Redigering!C6,"",(Redigering!C6))</f>
        <v>1_5</v>
      </c>
      <c r="C15" s="122" t="str">
        <f>IF(""=Redigering!D6,"",(Redigering!D6))</f>
        <v>Vridmoment</v>
      </c>
      <c r="D15" s="188">
        <f>IF(""=Redigering!E6,"",(Redigering!E6))</f>
        <v>2</v>
      </c>
      <c r="E15" s="195">
        <f>IF(""=Redigering!F6,"",(Redigering!F6))</f>
        <v>1</v>
      </c>
      <c r="F15" s="188" t="str">
        <f>IF(""=Redigering!G6,"",(Redigering!G6))</f>
        <v>R23</v>
      </c>
      <c r="G15" s="188" t="str">
        <f>IF(""=Redigering!H6,"",(Redigering!H6))</f>
        <v>M23</v>
      </c>
      <c r="H15" s="188">
        <f>IF(""=Redigering!I6,"",(Redigering!I6))</f>
        <v>3</v>
      </c>
      <c r="I15" s="188" t="str">
        <f>IF(""=Redigering!J6,"",(Redigering!J6))</f>
        <v>C</v>
      </c>
      <c r="J15" s="188" t="str">
        <f t="shared" si="1"/>
        <v>3C</v>
      </c>
      <c r="K15" s="188" t="str">
        <f t="shared" si="2"/>
        <v>CR</v>
      </c>
      <c r="L15" s="188" t="str">
        <f t="shared" si="3"/>
        <v>CM</v>
      </c>
      <c r="M15" s="188" t="str">
        <f>IF(""=Redigering!K6,"",(Redigering!K6))</f>
        <v/>
      </c>
      <c r="N15" s="188" t="str">
        <f>IF(""=Redigering!L6,"",(Redigering!L6))</f>
        <v/>
      </c>
      <c r="O15" s="188" t="str">
        <f>IF(""=Redigering!M6,"",(Redigering!M6))</f>
        <v/>
      </c>
      <c r="P15" s="188" t="str">
        <f>IF(""=Redigering!N6,"",(Redigering!N6))</f>
        <v/>
      </c>
      <c r="Q15" s="188" t="str">
        <f>IF(""=Redigering!O6,"",(Redigering!O6))</f>
        <v/>
      </c>
      <c r="R15" s="188" t="str">
        <f>IF(""=Redigering!P6,"",(Redigering!P6))</f>
        <v/>
      </c>
      <c r="S15" s="188" t="str">
        <f>IF(""=Redigering!Q6,"",(Redigering!Q6))</f>
        <v/>
      </c>
      <c r="T15" s="188" t="str">
        <f>IF(""=Redigering!R6,"",(Redigering!R6))</f>
        <v/>
      </c>
      <c r="U15" s="188" t="str">
        <f>IF(""=Redigering!S6,"",(Redigering!S6))</f>
        <v/>
      </c>
      <c r="V15" s="188" t="str">
        <f>IF(""=Redigering!T6,"",(Redigering!T6))</f>
        <v/>
      </c>
      <c r="W15" s="188" t="str">
        <f>IF(""=Redigering!U6,"",(Redigering!U6))</f>
        <v/>
      </c>
      <c r="X15" s="188" t="str">
        <f>IF(""=Redigering!V6,"",(Redigering!V6))</f>
        <v/>
      </c>
      <c r="Y15" s="188" t="str">
        <f>IF(""=Redigering!W6,"",(Redigering!W6))</f>
        <v/>
      </c>
      <c r="Z15" s="188" t="str">
        <f>IF(""=Redigering!X6,"",(Redigering!X6))</f>
        <v/>
      </c>
      <c r="AC15" s="41" t="str">
        <f t="shared" si="0"/>
        <v>1_5</v>
      </c>
      <c r="AD15" s="50" t="str">
        <f t="shared" si="4"/>
        <v/>
      </c>
      <c r="AE15" s="39">
        <f t="shared" si="5"/>
        <v>1</v>
      </c>
      <c r="AF15" s="40" t="str">
        <f t="shared" si="6"/>
        <v/>
      </c>
      <c r="AG15" s="50" t="str">
        <f t="shared" si="7"/>
        <v/>
      </c>
      <c r="AH15" s="39" t="str">
        <f t="shared" si="8"/>
        <v/>
      </c>
      <c r="AI15" s="51" t="str">
        <f t="shared" si="9"/>
        <v/>
      </c>
      <c r="AJ15" s="50" t="str">
        <f t="shared" si="10"/>
        <v/>
      </c>
      <c r="AK15" s="39" t="str">
        <f t="shared" si="11"/>
        <v/>
      </c>
      <c r="AL15" s="51" t="str">
        <f t="shared" si="12"/>
        <v/>
      </c>
      <c r="AM15" s="50" t="str">
        <f t="shared" si="13"/>
        <v/>
      </c>
      <c r="AN15" s="39">
        <f t="shared" si="14"/>
        <v>1</v>
      </c>
      <c r="AO15" s="51" t="str">
        <f t="shared" si="15"/>
        <v/>
      </c>
      <c r="AP15" s="50" t="str">
        <f t="shared" si="16"/>
        <v/>
      </c>
      <c r="AQ15" s="39" t="str">
        <f t="shared" si="17"/>
        <v/>
      </c>
      <c r="AR15" s="51" t="str">
        <f t="shared" si="18"/>
        <v/>
      </c>
      <c r="AS15" s="50" t="str">
        <f t="shared" si="19"/>
        <v/>
      </c>
      <c r="AT15" s="39" t="str">
        <f t="shared" si="20"/>
        <v/>
      </c>
      <c r="AU15" s="51" t="str">
        <f t="shared" si="21"/>
        <v/>
      </c>
      <c r="AV15" s="43" t="str">
        <f t="shared" si="22"/>
        <v/>
      </c>
      <c r="AW15" s="39">
        <f t="shared" si="23"/>
        <v>1</v>
      </c>
      <c r="AX15" s="40" t="str">
        <f t="shared" si="24"/>
        <v/>
      </c>
      <c r="AY15" s="43" t="str">
        <f t="shared" si="25"/>
        <v/>
      </c>
      <c r="AZ15" s="39" t="str">
        <f t="shared" si="26"/>
        <v/>
      </c>
      <c r="BA15" s="40" t="str">
        <f t="shared" si="27"/>
        <v/>
      </c>
      <c r="BB15" s="43" t="str">
        <f t="shared" si="28"/>
        <v/>
      </c>
      <c r="BC15" s="39" t="str">
        <f t="shared" si="29"/>
        <v/>
      </c>
      <c r="BD15" s="51" t="str">
        <f t="shared" si="30"/>
        <v/>
      </c>
      <c r="BE15" s="43" t="str">
        <f t="shared" si="31"/>
        <v/>
      </c>
      <c r="BF15" s="39">
        <f t="shared" si="32"/>
        <v>1</v>
      </c>
      <c r="BG15" s="51" t="str">
        <f t="shared" si="33"/>
        <v/>
      </c>
    </row>
    <row r="16" spans="1:60" x14ac:dyDescent="0.25">
      <c r="A16" s="188">
        <f>IF(""=Redigering!A7,"",(Redigering!A7))</f>
        <v>6</v>
      </c>
      <c r="B16" s="188" t="str">
        <f>IF(""=Redigering!C7,"",(Redigering!C7))</f>
        <v>1_6</v>
      </c>
      <c r="C16" s="122" t="str">
        <f>IF(""=Redigering!D7,"",(Redigering!D7))</f>
        <v>Vridmoment</v>
      </c>
      <c r="D16" s="188">
        <f>IF(""=Redigering!E7,"",(Redigering!E7))</f>
        <v>2</v>
      </c>
      <c r="E16" s="195">
        <f>IF(""=Redigering!F7,"",(Redigering!F7))</f>
        <v>1</v>
      </c>
      <c r="F16" s="188" t="str">
        <f>IF(""=Redigering!G7,"",(Redigering!G7))</f>
        <v>R23</v>
      </c>
      <c r="G16" s="188" t="str">
        <f>IF(""=Redigering!H7,"",(Redigering!H7))</f>
        <v>M26</v>
      </c>
      <c r="H16" s="188">
        <f>IF(""=Redigering!I7,"",(Redigering!I7))</f>
        <v>3</v>
      </c>
      <c r="I16" s="188" t="str">
        <f>IF(""=Redigering!J7,"",(Redigering!J7))</f>
        <v>A</v>
      </c>
      <c r="J16" s="188" t="str">
        <f t="shared" si="1"/>
        <v>3A</v>
      </c>
      <c r="K16" s="188" t="str">
        <f t="shared" si="2"/>
        <v>AR</v>
      </c>
      <c r="L16" s="188" t="str">
        <f t="shared" si="3"/>
        <v>AM</v>
      </c>
      <c r="M16" s="188" t="str">
        <f>IF(""=Redigering!K7,"",(Redigering!K7))</f>
        <v/>
      </c>
      <c r="N16" s="188" t="str">
        <f>IF(""=Redigering!L7,"",(Redigering!L7))</f>
        <v/>
      </c>
      <c r="O16" s="188" t="str">
        <f>IF(""=Redigering!M7,"",(Redigering!M7))</f>
        <v/>
      </c>
      <c r="P16" s="188" t="str">
        <f>IF(""=Redigering!N7,"",(Redigering!N7))</f>
        <v/>
      </c>
      <c r="Q16" s="188" t="str">
        <f>IF(""=Redigering!O7,"",(Redigering!O7))</f>
        <v/>
      </c>
      <c r="R16" s="188" t="str">
        <f>IF(""=Redigering!P7,"",(Redigering!P7))</f>
        <v/>
      </c>
      <c r="S16" s="188" t="str">
        <f>IF(""=Redigering!Q7,"",(Redigering!Q7))</f>
        <v/>
      </c>
      <c r="T16" s="188" t="str">
        <f>IF(""=Redigering!R7,"",(Redigering!R7))</f>
        <v/>
      </c>
      <c r="U16" s="188" t="str">
        <f>IF(""=Redigering!S7,"",(Redigering!S7))</f>
        <v/>
      </c>
      <c r="V16" s="188" t="str">
        <f>IF(""=Redigering!T7,"",(Redigering!T7))</f>
        <v/>
      </c>
      <c r="W16" s="188" t="str">
        <f>IF(""=Redigering!U7,"",(Redigering!U7))</f>
        <v/>
      </c>
      <c r="X16" s="188" t="str">
        <f>IF(""=Redigering!V7,"",(Redigering!V7))</f>
        <v/>
      </c>
      <c r="Y16" s="188" t="str">
        <f>IF(""=Redigering!W7,"",(Redigering!W7))</f>
        <v/>
      </c>
      <c r="Z16" s="188" t="str">
        <f>IF(""=Redigering!X7,"",(Redigering!X7))</f>
        <v/>
      </c>
      <c r="AC16" s="41" t="str">
        <f t="shared" si="0"/>
        <v>1_6</v>
      </c>
      <c r="AD16" s="50" t="str">
        <f t="shared" si="4"/>
        <v/>
      </c>
      <c r="AE16" s="39" t="str">
        <f t="shared" si="5"/>
        <v/>
      </c>
      <c r="AF16" s="40">
        <f t="shared" si="6"/>
        <v>1</v>
      </c>
      <c r="AG16" s="50" t="str">
        <f t="shared" si="7"/>
        <v/>
      </c>
      <c r="AH16" s="39" t="str">
        <f t="shared" si="8"/>
        <v/>
      </c>
      <c r="AI16" s="51" t="str">
        <f t="shared" si="9"/>
        <v/>
      </c>
      <c r="AJ16" s="50" t="str">
        <f t="shared" si="10"/>
        <v/>
      </c>
      <c r="AK16" s="39" t="str">
        <f t="shared" si="11"/>
        <v/>
      </c>
      <c r="AL16" s="51" t="str">
        <f t="shared" si="12"/>
        <v/>
      </c>
      <c r="AM16" s="50" t="str">
        <f t="shared" si="13"/>
        <v/>
      </c>
      <c r="AN16" s="39" t="str">
        <f t="shared" si="14"/>
        <v/>
      </c>
      <c r="AO16" s="51">
        <f t="shared" si="15"/>
        <v>1</v>
      </c>
      <c r="AP16" s="50" t="str">
        <f t="shared" si="16"/>
        <v/>
      </c>
      <c r="AQ16" s="39" t="str">
        <f t="shared" si="17"/>
        <v/>
      </c>
      <c r="AR16" s="51" t="str">
        <f t="shared" si="18"/>
        <v/>
      </c>
      <c r="AS16" s="50" t="str">
        <f t="shared" si="19"/>
        <v/>
      </c>
      <c r="AT16" s="39" t="str">
        <f t="shared" si="20"/>
        <v/>
      </c>
      <c r="AU16" s="51" t="str">
        <f t="shared" si="21"/>
        <v/>
      </c>
      <c r="AV16" s="43" t="str">
        <f t="shared" si="22"/>
        <v/>
      </c>
      <c r="AW16" s="39" t="str">
        <f t="shared" si="23"/>
        <v/>
      </c>
      <c r="AX16" s="40">
        <f t="shared" si="24"/>
        <v>1</v>
      </c>
      <c r="AY16" s="43" t="str">
        <f t="shared" si="25"/>
        <v/>
      </c>
      <c r="AZ16" s="39" t="str">
        <f t="shared" si="26"/>
        <v/>
      </c>
      <c r="BA16" s="40" t="str">
        <f t="shared" si="27"/>
        <v/>
      </c>
      <c r="BB16" s="43" t="str">
        <f t="shared" si="28"/>
        <v/>
      </c>
      <c r="BC16" s="39" t="str">
        <f t="shared" si="29"/>
        <v/>
      </c>
      <c r="BD16" s="51" t="str">
        <f t="shared" si="30"/>
        <v/>
      </c>
      <c r="BE16" s="43" t="str">
        <f t="shared" si="31"/>
        <v/>
      </c>
      <c r="BF16" s="39" t="str">
        <f t="shared" si="32"/>
        <v/>
      </c>
      <c r="BG16" s="51">
        <f t="shared" si="33"/>
        <v>1</v>
      </c>
    </row>
    <row r="17" spans="1:59" x14ac:dyDescent="0.25">
      <c r="A17" s="188">
        <f>IF(""=Redigering!A8,"",(Redigering!A8))</f>
        <v>7</v>
      </c>
      <c r="B17" s="188" t="str">
        <f>IF(""=Redigering!C8,"",(Redigering!C8))</f>
        <v>1_7</v>
      </c>
      <c r="C17" s="122" t="str">
        <f>IF(""=Redigering!D8,"",(Redigering!D8))</f>
        <v>Vridmoment</v>
      </c>
      <c r="D17" s="188">
        <f>IF(""=Redigering!E8,"",(Redigering!E8))</f>
        <v>2</v>
      </c>
      <c r="E17" s="195">
        <f>IF(""=Redigering!F8,"",(Redigering!F8))</f>
        <v>1</v>
      </c>
      <c r="F17" s="188" t="str">
        <f>IF(""=Redigering!G8,"",(Redigering!G8))</f>
        <v>R23</v>
      </c>
      <c r="G17" s="188" t="str">
        <f>IF(""=Redigering!H8,"",(Redigering!H8))</f>
        <v>M26</v>
      </c>
      <c r="H17" s="188">
        <f>IF(""=Redigering!I8,"",(Redigering!I8))</f>
        <v>3</v>
      </c>
      <c r="I17" s="188" t="str">
        <f>IF(""=Redigering!J8,"",(Redigering!J8))</f>
        <v>A</v>
      </c>
      <c r="J17" s="188" t="str">
        <f t="shared" si="1"/>
        <v>3A</v>
      </c>
      <c r="K17" s="188" t="str">
        <f t="shared" si="2"/>
        <v>AR</v>
      </c>
      <c r="L17" s="188" t="str">
        <f t="shared" si="3"/>
        <v>AM</v>
      </c>
      <c r="M17" s="188" t="str">
        <f>IF(""=Redigering!K8,"",(Redigering!K8))</f>
        <v/>
      </c>
      <c r="N17" s="188" t="str">
        <f>IF(""=Redigering!L8,"",(Redigering!L8))</f>
        <v/>
      </c>
      <c r="O17" s="188" t="str">
        <f>IF(""=Redigering!M8,"",(Redigering!M8))</f>
        <v/>
      </c>
      <c r="P17" s="188" t="str">
        <f>IF(""=Redigering!N8,"",(Redigering!N8))</f>
        <v/>
      </c>
      <c r="Q17" s="188" t="str">
        <f>IF(""=Redigering!O8,"",(Redigering!O8))</f>
        <v/>
      </c>
      <c r="R17" s="188" t="str">
        <f>IF(""=Redigering!P8,"",(Redigering!P8))</f>
        <v/>
      </c>
      <c r="S17" s="188" t="str">
        <f>IF(""=Redigering!Q8,"",(Redigering!Q8))</f>
        <v/>
      </c>
      <c r="T17" s="188" t="str">
        <f>IF(""=Redigering!R8,"",(Redigering!R8))</f>
        <v/>
      </c>
      <c r="U17" s="188" t="str">
        <f>IF(""=Redigering!S8,"",(Redigering!S8))</f>
        <v/>
      </c>
      <c r="V17" s="188" t="str">
        <f>IF(""=Redigering!T8,"",(Redigering!T8))</f>
        <v/>
      </c>
      <c r="W17" s="188" t="str">
        <f>IF(""=Redigering!U8,"",(Redigering!U8))</f>
        <v/>
      </c>
      <c r="X17" s="188" t="str">
        <f>IF(""=Redigering!V8,"",(Redigering!V8))</f>
        <v/>
      </c>
      <c r="Y17" s="188" t="str">
        <f>IF(""=Redigering!W8,"",(Redigering!W8))</f>
        <v/>
      </c>
      <c r="Z17" s="188" t="str">
        <f>IF(""=Redigering!X8,"",(Redigering!X8))</f>
        <v/>
      </c>
      <c r="AC17" s="41" t="str">
        <f t="shared" si="0"/>
        <v>1_7</v>
      </c>
      <c r="AD17" s="50" t="str">
        <f t="shared" si="4"/>
        <v/>
      </c>
      <c r="AE17" s="39" t="str">
        <f t="shared" si="5"/>
        <v/>
      </c>
      <c r="AF17" s="40">
        <f t="shared" si="6"/>
        <v>1</v>
      </c>
      <c r="AG17" s="50" t="str">
        <f t="shared" si="7"/>
        <v/>
      </c>
      <c r="AH17" s="39" t="str">
        <f t="shared" si="8"/>
        <v/>
      </c>
      <c r="AI17" s="51" t="str">
        <f t="shared" si="9"/>
        <v/>
      </c>
      <c r="AJ17" s="50" t="str">
        <f t="shared" si="10"/>
        <v/>
      </c>
      <c r="AK17" s="39" t="str">
        <f t="shared" si="11"/>
        <v/>
      </c>
      <c r="AL17" s="51" t="str">
        <f t="shared" si="12"/>
        <v/>
      </c>
      <c r="AM17" s="50" t="str">
        <f t="shared" si="13"/>
        <v/>
      </c>
      <c r="AN17" s="39" t="str">
        <f t="shared" si="14"/>
        <v/>
      </c>
      <c r="AO17" s="51">
        <f t="shared" si="15"/>
        <v>1</v>
      </c>
      <c r="AP17" s="50" t="str">
        <f t="shared" si="16"/>
        <v/>
      </c>
      <c r="AQ17" s="39" t="str">
        <f t="shared" si="17"/>
        <v/>
      </c>
      <c r="AR17" s="51" t="str">
        <f t="shared" si="18"/>
        <v/>
      </c>
      <c r="AS17" s="50" t="str">
        <f t="shared" si="19"/>
        <v/>
      </c>
      <c r="AT17" s="39" t="str">
        <f t="shared" si="20"/>
        <v/>
      </c>
      <c r="AU17" s="51" t="str">
        <f t="shared" si="21"/>
        <v/>
      </c>
      <c r="AV17" s="43" t="str">
        <f t="shared" si="22"/>
        <v/>
      </c>
      <c r="AW17" s="39" t="str">
        <f t="shared" si="23"/>
        <v/>
      </c>
      <c r="AX17" s="40">
        <f t="shared" si="24"/>
        <v>1</v>
      </c>
      <c r="AY17" s="43" t="str">
        <f t="shared" si="25"/>
        <v/>
      </c>
      <c r="AZ17" s="39" t="str">
        <f t="shared" si="26"/>
        <v/>
      </c>
      <c r="BA17" s="40" t="str">
        <f t="shared" si="27"/>
        <v/>
      </c>
      <c r="BB17" s="43" t="str">
        <f t="shared" si="28"/>
        <v/>
      </c>
      <c r="BC17" s="39" t="str">
        <f t="shared" si="29"/>
        <v/>
      </c>
      <c r="BD17" s="51" t="str">
        <f t="shared" si="30"/>
        <v/>
      </c>
      <c r="BE17" s="43" t="str">
        <f t="shared" si="31"/>
        <v/>
      </c>
      <c r="BF17" s="39" t="str">
        <f t="shared" si="32"/>
        <v/>
      </c>
      <c r="BG17" s="51">
        <f t="shared" si="33"/>
        <v>1</v>
      </c>
    </row>
    <row r="18" spans="1:59" x14ac:dyDescent="0.25">
      <c r="A18" s="188">
        <f>IF(""=Redigering!A9,"",(Redigering!A9))</f>
        <v>8</v>
      </c>
      <c r="B18" s="188" t="str">
        <f>IF(""=Redigering!C9,"",(Redigering!C9))</f>
        <v>1_8</v>
      </c>
      <c r="C18" s="122" t="str">
        <f>IF(""=Redigering!D9,"",(Redigering!D9))</f>
        <v>Vridmoment</v>
      </c>
      <c r="D18" s="188">
        <f>IF(""=Redigering!E9,"",(Redigering!E9))</f>
        <v>2</v>
      </c>
      <c r="E18" s="195">
        <f>IF(""=Redigering!F9,"",(Redigering!F9))</f>
        <v>1</v>
      </c>
      <c r="F18" s="188" t="str">
        <f>IF(""=Redigering!G9,"",(Redigering!G9))</f>
        <v>R23</v>
      </c>
      <c r="G18" s="198" t="s">
        <v>155</v>
      </c>
      <c r="H18" s="188">
        <f>IF(""=Redigering!I9,"",(Redigering!I9))</f>
        <v>5</v>
      </c>
      <c r="I18" s="188" t="str">
        <f>IF(""=Redigering!J9,"",(Redigering!J9))</f>
        <v>C</v>
      </c>
      <c r="J18" s="188" t="str">
        <f t="shared" si="1"/>
        <v>5C</v>
      </c>
      <c r="K18" s="188" t="str">
        <f t="shared" si="2"/>
        <v>CR</v>
      </c>
      <c r="L18" s="188" t="str">
        <f t="shared" si="3"/>
        <v>C</v>
      </c>
      <c r="M18" s="188" t="str">
        <f>IF(""=Redigering!K9,"",(Redigering!K9))</f>
        <v/>
      </c>
      <c r="N18" s="188" t="str">
        <f>IF(""=Redigering!L9,"",(Redigering!L9))</f>
        <v/>
      </c>
      <c r="O18" s="188" t="str">
        <f>IF(""=Redigering!M9,"",(Redigering!M9))</f>
        <v/>
      </c>
      <c r="P18" s="188" t="str">
        <f>IF(""=Redigering!N9,"",(Redigering!N9))</f>
        <v/>
      </c>
      <c r="Q18" s="188" t="str">
        <f>IF(""=Redigering!O9,"",(Redigering!O9))</f>
        <v/>
      </c>
      <c r="R18" s="188" t="str">
        <f>IF(""=Redigering!P9,"",(Redigering!P9))</f>
        <v/>
      </c>
      <c r="S18" s="188" t="str">
        <f>IF(""=Redigering!Q9,"",(Redigering!Q9))</f>
        <v/>
      </c>
      <c r="T18" s="188" t="str">
        <f>IF(""=Redigering!R9,"",(Redigering!R9))</f>
        <v/>
      </c>
      <c r="U18" s="188" t="str">
        <f>IF(""=Redigering!S9,"",(Redigering!S9))</f>
        <v/>
      </c>
      <c r="V18" s="188" t="str">
        <f>IF(""=Redigering!T9,"",(Redigering!T9))</f>
        <v/>
      </c>
      <c r="W18" s="188" t="str">
        <f>IF(""=Redigering!U9,"",(Redigering!U9))</f>
        <v/>
      </c>
      <c r="X18" s="188" t="str">
        <f>IF(""=Redigering!V9,"",(Redigering!V9))</f>
        <v/>
      </c>
      <c r="Y18" s="188" t="str">
        <f>IF(""=Redigering!W9,"",(Redigering!W9))</f>
        <v/>
      </c>
      <c r="Z18" s="188" t="str">
        <f>IF(""=Redigering!X9,"",(Redigering!X9))</f>
        <v/>
      </c>
      <c r="AC18" s="41" t="str">
        <f t="shared" si="0"/>
        <v>1_8</v>
      </c>
      <c r="AD18" s="50" t="str">
        <f t="shared" si="4"/>
        <v/>
      </c>
      <c r="AE18" s="39">
        <f t="shared" si="5"/>
        <v>1</v>
      </c>
      <c r="AF18" s="40" t="str">
        <f t="shared" si="6"/>
        <v/>
      </c>
      <c r="AG18" s="50" t="str">
        <f t="shared" si="7"/>
        <v/>
      </c>
      <c r="AH18" s="39" t="str">
        <f t="shared" si="8"/>
        <v/>
      </c>
      <c r="AI18" s="51" t="str">
        <f t="shared" si="9"/>
        <v/>
      </c>
      <c r="AJ18" s="50" t="str">
        <f t="shared" si="10"/>
        <v/>
      </c>
      <c r="AK18" s="39" t="str">
        <f t="shared" si="11"/>
        <v/>
      </c>
      <c r="AL18" s="51" t="str">
        <f t="shared" si="12"/>
        <v/>
      </c>
      <c r="AM18" s="50" t="str">
        <f t="shared" si="13"/>
        <v/>
      </c>
      <c r="AN18" s="39" t="str">
        <f t="shared" si="14"/>
        <v/>
      </c>
      <c r="AO18" s="51" t="str">
        <f t="shared" si="15"/>
        <v/>
      </c>
      <c r="AP18" s="50" t="str">
        <f t="shared" si="16"/>
        <v/>
      </c>
      <c r="AQ18" s="39" t="str">
        <f t="shared" si="17"/>
        <v/>
      </c>
      <c r="AR18" s="51" t="str">
        <f t="shared" si="18"/>
        <v/>
      </c>
      <c r="AS18" s="50" t="str">
        <f t="shared" si="19"/>
        <v/>
      </c>
      <c r="AT18" s="39">
        <f t="shared" si="20"/>
        <v>1</v>
      </c>
      <c r="AU18" s="51" t="str">
        <f t="shared" si="21"/>
        <v/>
      </c>
      <c r="AV18" s="43" t="str">
        <f t="shared" si="22"/>
        <v/>
      </c>
      <c r="AW18" s="39">
        <f t="shared" si="23"/>
        <v>1</v>
      </c>
      <c r="AX18" s="40" t="str">
        <f t="shared" si="24"/>
        <v/>
      </c>
      <c r="AY18" s="43" t="str">
        <f t="shared" si="25"/>
        <v/>
      </c>
      <c r="AZ18" s="39" t="str">
        <f t="shared" si="26"/>
        <v/>
      </c>
      <c r="BA18" s="40" t="str">
        <f t="shared" si="27"/>
        <v/>
      </c>
      <c r="BB18" s="43" t="str">
        <f t="shared" si="28"/>
        <v/>
      </c>
      <c r="BC18" s="39" t="str">
        <f t="shared" si="29"/>
        <v/>
      </c>
      <c r="BD18" s="51" t="str">
        <f t="shared" si="30"/>
        <v/>
      </c>
      <c r="BE18" s="43" t="str">
        <f t="shared" si="31"/>
        <v/>
      </c>
      <c r="BF18" s="39" t="str">
        <f t="shared" si="32"/>
        <v/>
      </c>
      <c r="BG18" s="51" t="str">
        <f t="shared" si="33"/>
        <v/>
      </c>
    </row>
    <row r="19" spans="1:59" x14ac:dyDescent="0.25">
      <c r="A19" s="188">
        <f>IF(""=Redigering!A10,"",(Redigering!A10))</f>
        <v>9</v>
      </c>
      <c r="B19" s="188" t="str">
        <f>IF(""=Redigering!C10,"",(Redigering!C10))</f>
        <v>1_9</v>
      </c>
      <c r="C19" s="122" t="str">
        <f>IF(""=Redigering!D10,"",(Redigering!D10))</f>
        <v>Vridmoment</v>
      </c>
      <c r="D19" s="188">
        <f>IF(""=Redigering!E10,"",(Redigering!E10))</f>
        <v>2</v>
      </c>
      <c r="E19" s="195">
        <f>IF(""=Redigering!F10,"",(Redigering!F10))</f>
        <v>1</v>
      </c>
      <c r="F19" s="188" t="str">
        <f>IF(""=Redigering!G10,"",(Redigering!G10))</f>
        <v>R23</v>
      </c>
      <c r="G19" s="198" t="s">
        <v>155</v>
      </c>
      <c r="H19" s="188">
        <f>IF(""=Redigering!I10,"",(Redigering!I10))</f>
        <v>5</v>
      </c>
      <c r="I19" s="188" t="str">
        <f>IF(""=Redigering!J10,"",(Redigering!J10))</f>
        <v>A</v>
      </c>
      <c r="J19" s="188" t="str">
        <f t="shared" si="1"/>
        <v>5A</v>
      </c>
      <c r="K19" s="188" t="str">
        <f t="shared" si="2"/>
        <v>AR</v>
      </c>
      <c r="L19" s="188" t="str">
        <f t="shared" si="3"/>
        <v>A</v>
      </c>
      <c r="M19" s="188" t="str">
        <f>IF(""=Redigering!K10,"",(Redigering!K10))</f>
        <v/>
      </c>
      <c r="N19" s="188" t="str">
        <f>IF(""=Redigering!L10,"",(Redigering!L10))</f>
        <v/>
      </c>
      <c r="O19" s="188" t="str">
        <f>IF(""=Redigering!M10,"",(Redigering!M10))</f>
        <v/>
      </c>
      <c r="P19" s="188" t="str">
        <f>IF(""=Redigering!N10,"",(Redigering!N10))</f>
        <v/>
      </c>
      <c r="Q19" s="188" t="str">
        <f>IF(""=Redigering!O10,"",(Redigering!O10))</f>
        <v/>
      </c>
      <c r="R19" s="188" t="str">
        <f>IF(""=Redigering!P10,"",(Redigering!P10))</f>
        <v/>
      </c>
      <c r="S19" s="188" t="str">
        <f>IF(""=Redigering!Q10,"",(Redigering!Q10))</f>
        <v/>
      </c>
      <c r="T19" s="188" t="str">
        <f>IF(""=Redigering!R10,"",(Redigering!R10))</f>
        <v/>
      </c>
      <c r="U19" s="188" t="str">
        <f>IF(""=Redigering!S10,"",(Redigering!S10))</f>
        <v/>
      </c>
      <c r="V19" s="188" t="str">
        <f>IF(""=Redigering!T10,"",(Redigering!T10))</f>
        <v/>
      </c>
      <c r="W19" s="188" t="str">
        <f>IF(""=Redigering!U10,"",(Redigering!U10))</f>
        <v/>
      </c>
      <c r="X19" s="188" t="str">
        <f>IF(""=Redigering!V10,"",(Redigering!V10))</f>
        <v/>
      </c>
      <c r="Y19" s="188" t="str">
        <f>IF(""=Redigering!W10,"",(Redigering!W10))</f>
        <v/>
      </c>
      <c r="Z19" s="188" t="str">
        <f>IF(""=Redigering!X10,"",(Redigering!X10))</f>
        <v/>
      </c>
      <c r="AC19" s="41" t="str">
        <f t="shared" si="0"/>
        <v>1_9</v>
      </c>
      <c r="AD19" s="50" t="str">
        <f t="shared" si="4"/>
        <v/>
      </c>
      <c r="AE19" s="39" t="str">
        <f t="shared" si="5"/>
        <v/>
      </c>
      <c r="AF19" s="40">
        <f t="shared" si="6"/>
        <v>1</v>
      </c>
      <c r="AG19" s="50" t="str">
        <f t="shared" si="7"/>
        <v/>
      </c>
      <c r="AH19" s="39" t="str">
        <f t="shared" si="8"/>
        <v/>
      </c>
      <c r="AI19" s="51" t="str">
        <f t="shared" si="9"/>
        <v/>
      </c>
      <c r="AJ19" s="50" t="str">
        <f t="shared" si="10"/>
        <v/>
      </c>
      <c r="AK19" s="39" t="str">
        <f t="shared" si="11"/>
        <v/>
      </c>
      <c r="AL19" s="51" t="str">
        <f t="shared" si="12"/>
        <v/>
      </c>
      <c r="AM19" s="50" t="str">
        <f t="shared" si="13"/>
        <v/>
      </c>
      <c r="AN19" s="39" t="str">
        <f t="shared" si="14"/>
        <v/>
      </c>
      <c r="AO19" s="51" t="str">
        <f t="shared" si="15"/>
        <v/>
      </c>
      <c r="AP19" s="50" t="str">
        <f t="shared" si="16"/>
        <v/>
      </c>
      <c r="AQ19" s="39" t="str">
        <f t="shared" si="17"/>
        <v/>
      </c>
      <c r="AR19" s="51" t="str">
        <f t="shared" si="18"/>
        <v/>
      </c>
      <c r="AS19" s="50" t="str">
        <f t="shared" si="19"/>
        <v/>
      </c>
      <c r="AT19" s="39" t="str">
        <f t="shared" si="20"/>
        <v/>
      </c>
      <c r="AU19" s="51">
        <f t="shared" si="21"/>
        <v>1</v>
      </c>
      <c r="AV19" s="43" t="str">
        <f t="shared" si="22"/>
        <v/>
      </c>
      <c r="AW19" s="39" t="str">
        <f t="shared" si="23"/>
        <v/>
      </c>
      <c r="AX19" s="40">
        <f t="shared" si="24"/>
        <v>1</v>
      </c>
      <c r="AY19" s="43" t="str">
        <f t="shared" si="25"/>
        <v/>
      </c>
      <c r="AZ19" s="39" t="str">
        <f t="shared" si="26"/>
        <v/>
      </c>
      <c r="BA19" s="40" t="str">
        <f t="shared" si="27"/>
        <v/>
      </c>
      <c r="BB19" s="43" t="str">
        <f t="shared" si="28"/>
        <v/>
      </c>
      <c r="BC19" s="39" t="str">
        <f t="shared" si="29"/>
        <v/>
      </c>
      <c r="BD19" s="51" t="str">
        <f t="shared" si="30"/>
        <v/>
      </c>
      <c r="BE19" s="43" t="str">
        <f t="shared" si="31"/>
        <v/>
      </c>
      <c r="BF19" s="39" t="str">
        <f t="shared" si="32"/>
        <v/>
      </c>
      <c r="BG19" s="51" t="str">
        <f t="shared" si="33"/>
        <v/>
      </c>
    </row>
    <row r="20" spans="1:59" x14ac:dyDescent="0.25">
      <c r="A20" s="188">
        <f>IF(""=Redigering!A11,"",(Redigering!A11))</f>
        <v>10</v>
      </c>
      <c r="B20" s="188" t="str">
        <f>IF(""=Redigering!C11,"",(Redigering!C11))</f>
        <v>1_1</v>
      </c>
      <c r="C20" s="122" t="str">
        <f>IF(""=Redigering!D11,"",(Redigering!D11))</f>
        <v>Superposition</v>
      </c>
      <c r="D20" s="188">
        <f>IF(""=Redigering!E11,"",(Redigering!E11))</f>
        <v>2</v>
      </c>
      <c r="E20" s="195">
        <f>IF(""=Redigering!F11,"",(Redigering!F11))</f>
        <v>1</v>
      </c>
      <c r="F20" s="188" t="str">
        <f>IF(""=Redigering!G11,"",(Redigering!G11))</f>
        <v>V22</v>
      </c>
      <c r="G20" s="198" t="s">
        <v>155</v>
      </c>
      <c r="H20" s="188">
        <f>IF(""=Redigering!I11,"",(Redigering!I11))</f>
        <v>1</v>
      </c>
      <c r="I20" s="188" t="str">
        <f>IF(""=Redigering!J11,"",(Redigering!J11))</f>
        <v>E</v>
      </c>
      <c r="J20" s="188" t="str">
        <f t="shared" si="1"/>
        <v>1E</v>
      </c>
      <c r="K20" s="188" t="str">
        <f t="shared" si="2"/>
        <v>EV</v>
      </c>
      <c r="L20" s="188" t="str">
        <f t="shared" si="3"/>
        <v>E</v>
      </c>
      <c r="M20" s="188" t="str">
        <f>IF(""=Redigering!K11,"",(Redigering!K11))</f>
        <v/>
      </c>
      <c r="N20" s="188" t="str">
        <f>IF(""=Redigering!L11,"",(Redigering!L11))</f>
        <v/>
      </c>
      <c r="O20" s="188" t="str">
        <f>IF(""=Redigering!M11,"",(Redigering!M11))</f>
        <v/>
      </c>
      <c r="P20" s="188" t="str">
        <f>IF(""=Redigering!N11,"",(Redigering!N11))</f>
        <v/>
      </c>
      <c r="Q20" s="188" t="str">
        <f>IF(""=Redigering!O11,"",(Redigering!O11))</f>
        <v/>
      </c>
      <c r="R20" s="188" t="str">
        <f>IF(""=Redigering!P11,"",(Redigering!P11))</f>
        <v/>
      </c>
      <c r="S20" s="188" t="str">
        <f>IF(""=Redigering!Q11,"",(Redigering!Q11))</f>
        <v/>
      </c>
      <c r="T20" s="188" t="str">
        <f>IF(""=Redigering!R11,"",(Redigering!R11))</f>
        <v/>
      </c>
      <c r="U20" s="188" t="str">
        <f>IF(""=Redigering!S11,"",(Redigering!S11))</f>
        <v/>
      </c>
      <c r="V20" s="188" t="str">
        <f>IF(""=Redigering!T11,"",(Redigering!T11))</f>
        <v/>
      </c>
      <c r="W20" s="188" t="str">
        <f>IF(""=Redigering!U11,"",(Redigering!U11))</f>
        <v/>
      </c>
      <c r="X20" s="188" t="str">
        <f>IF(""=Redigering!V11,"",(Redigering!V11))</f>
        <v/>
      </c>
      <c r="Y20" s="188" t="str">
        <f>IF(""=Redigering!W11,"",(Redigering!W11))</f>
        <v/>
      </c>
      <c r="Z20" s="188" t="str">
        <f>IF(""=Redigering!X11,"",(Redigering!X11))</f>
        <v/>
      </c>
      <c r="AC20" s="41" t="str">
        <f t="shared" si="0"/>
        <v>1_1</v>
      </c>
      <c r="AD20" s="50">
        <f t="shared" si="4"/>
        <v>1</v>
      </c>
      <c r="AE20" s="39" t="str">
        <f t="shared" si="5"/>
        <v/>
      </c>
      <c r="AF20" s="40" t="str">
        <f t="shared" si="6"/>
        <v/>
      </c>
      <c r="AG20" s="50">
        <f t="shared" si="7"/>
        <v>1</v>
      </c>
      <c r="AH20" s="39" t="str">
        <f t="shared" si="8"/>
        <v/>
      </c>
      <c r="AI20" s="51" t="str">
        <f t="shared" si="9"/>
        <v/>
      </c>
      <c r="AJ20" s="50" t="str">
        <f t="shared" si="10"/>
        <v/>
      </c>
      <c r="AK20" s="39" t="str">
        <f t="shared" si="11"/>
        <v/>
      </c>
      <c r="AL20" s="51" t="str">
        <f t="shared" si="12"/>
        <v/>
      </c>
      <c r="AM20" s="50" t="str">
        <f t="shared" si="13"/>
        <v/>
      </c>
      <c r="AN20" s="39" t="str">
        <f t="shared" si="14"/>
        <v/>
      </c>
      <c r="AO20" s="51" t="str">
        <f t="shared" si="15"/>
        <v/>
      </c>
      <c r="AP20" s="50" t="str">
        <f t="shared" si="16"/>
        <v/>
      </c>
      <c r="AQ20" s="39" t="str">
        <f t="shared" si="17"/>
        <v/>
      </c>
      <c r="AR20" s="51" t="str">
        <f t="shared" si="18"/>
        <v/>
      </c>
      <c r="AS20" s="50" t="str">
        <f t="shared" si="19"/>
        <v/>
      </c>
      <c r="AT20" s="39" t="str">
        <f t="shared" si="20"/>
        <v/>
      </c>
      <c r="AU20" s="51" t="str">
        <f t="shared" si="21"/>
        <v/>
      </c>
      <c r="AV20" s="43" t="str">
        <f t="shared" si="22"/>
        <v/>
      </c>
      <c r="AW20" s="39" t="str">
        <f t="shared" si="23"/>
        <v/>
      </c>
      <c r="AX20" s="40" t="str">
        <f t="shared" si="24"/>
        <v/>
      </c>
      <c r="AY20" s="43">
        <f t="shared" si="25"/>
        <v>1</v>
      </c>
      <c r="AZ20" s="39" t="str">
        <f t="shared" si="26"/>
        <v/>
      </c>
      <c r="BA20" s="40" t="str">
        <f t="shared" si="27"/>
        <v/>
      </c>
      <c r="BB20" s="43" t="str">
        <f t="shared" si="28"/>
        <v/>
      </c>
      <c r="BC20" s="39" t="str">
        <f t="shared" si="29"/>
        <v/>
      </c>
      <c r="BD20" s="51" t="str">
        <f t="shared" si="30"/>
        <v/>
      </c>
      <c r="BE20" s="43" t="str">
        <f t="shared" si="31"/>
        <v/>
      </c>
      <c r="BF20" s="39" t="str">
        <f t="shared" si="32"/>
        <v/>
      </c>
      <c r="BG20" s="51" t="str">
        <f t="shared" si="33"/>
        <v/>
      </c>
    </row>
    <row r="21" spans="1:59" x14ac:dyDescent="0.25">
      <c r="A21" s="188">
        <f>IF(""=Redigering!A12,"",(Redigering!A12))</f>
        <v>11</v>
      </c>
      <c r="B21" s="188" t="str">
        <f>IF(""=Redigering!C12,"",(Redigering!C12))</f>
        <v>2_1</v>
      </c>
      <c r="C21" s="122" t="str">
        <f>IF(""=Redigering!D12,"",(Redigering!D12))</f>
        <v>Enkel induktion</v>
      </c>
      <c r="D21" s="188">
        <f>IF(""=Redigering!E12,"",(Redigering!E12))</f>
        <v>2</v>
      </c>
      <c r="E21" s="195">
        <f>IF(""=Redigering!F12,"",(Redigering!F12))</f>
        <v>1</v>
      </c>
      <c r="F21" s="188" t="str">
        <f>IF(""=Redigering!G12,"",(Redigering!G12))</f>
        <v>V25</v>
      </c>
      <c r="G21" s="198" t="s">
        <v>155</v>
      </c>
      <c r="H21" s="188">
        <f>IF(""=Redigering!I12,"",(Redigering!I12))</f>
        <v>1</v>
      </c>
      <c r="I21" s="188" t="str">
        <f>IF(""=Redigering!J12,"",(Redigering!J12))</f>
        <v>E</v>
      </c>
      <c r="J21" s="188" t="str">
        <f t="shared" si="1"/>
        <v>1E</v>
      </c>
      <c r="K21" s="188" t="str">
        <f t="shared" si="2"/>
        <v>EV</v>
      </c>
      <c r="L21" s="188" t="str">
        <f t="shared" si="3"/>
        <v>E</v>
      </c>
      <c r="M21" s="188" t="str">
        <f>IF(""=Redigering!K12,"",(Redigering!K12))</f>
        <v/>
      </c>
      <c r="N21" s="188" t="str">
        <f>IF(""=Redigering!L12,"",(Redigering!L12))</f>
        <v/>
      </c>
      <c r="O21" s="188" t="str">
        <f>IF(""=Redigering!M12,"",(Redigering!M12))</f>
        <v/>
      </c>
      <c r="P21" s="188" t="str">
        <f>IF(""=Redigering!N12,"",(Redigering!N12))</f>
        <v/>
      </c>
      <c r="Q21" s="188" t="str">
        <f>IF(""=Redigering!O12,"",(Redigering!O12))</f>
        <v/>
      </c>
      <c r="R21" s="188" t="str">
        <f>IF(""=Redigering!P12,"",(Redigering!P12))</f>
        <v/>
      </c>
      <c r="S21" s="188" t="str">
        <f>IF(""=Redigering!Q12,"",(Redigering!Q12))</f>
        <v/>
      </c>
      <c r="T21" s="188" t="str">
        <f>IF(""=Redigering!R12,"",(Redigering!R12))</f>
        <v/>
      </c>
      <c r="U21" s="188" t="str">
        <f>IF(""=Redigering!S12,"",(Redigering!S12))</f>
        <v/>
      </c>
      <c r="V21" s="188" t="str">
        <f>IF(""=Redigering!T12,"",(Redigering!T12))</f>
        <v/>
      </c>
      <c r="W21" s="188" t="str">
        <f>IF(""=Redigering!U12,"",(Redigering!U12))</f>
        <v/>
      </c>
      <c r="X21" s="188" t="str">
        <f>IF(""=Redigering!V12,"",(Redigering!V12))</f>
        <v/>
      </c>
      <c r="Y21" s="188" t="str">
        <f>IF(""=Redigering!W12,"",(Redigering!W12))</f>
        <v/>
      </c>
      <c r="Z21" s="188" t="str">
        <f>IF(""=Redigering!X12,"",(Redigering!X12))</f>
        <v/>
      </c>
      <c r="AC21" s="41" t="str">
        <f t="shared" si="0"/>
        <v>2_1</v>
      </c>
      <c r="AD21" s="50">
        <f t="shared" si="4"/>
        <v>1</v>
      </c>
      <c r="AE21" s="39" t="str">
        <f t="shared" si="5"/>
        <v/>
      </c>
      <c r="AF21" s="40" t="str">
        <f t="shared" si="6"/>
        <v/>
      </c>
      <c r="AG21" s="50">
        <f t="shared" si="7"/>
        <v>1</v>
      </c>
      <c r="AH21" s="39" t="str">
        <f t="shared" si="8"/>
        <v/>
      </c>
      <c r="AI21" s="51" t="str">
        <f t="shared" si="9"/>
        <v/>
      </c>
      <c r="AJ21" s="50" t="str">
        <f t="shared" si="10"/>
        <v/>
      </c>
      <c r="AK21" s="39" t="str">
        <f t="shared" si="11"/>
        <v/>
      </c>
      <c r="AL21" s="51" t="str">
        <f t="shared" si="12"/>
        <v/>
      </c>
      <c r="AM21" s="50" t="str">
        <f t="shared" si="13"/>
        <v/>
      </c>
      <c r="AN21" s="39" t="str">
        <f t="shared" si="14"/>
        <v/>
      </c>
      <c r="AO21" s="51" t="str">
        <f t="shared" si="15"/>
        <v/>
      </c>
      <c r="AP21" s="50" t="str">
        <f t="shared" si="16"/>
        <v/>
      </c>
      <c r="AQ21" s="39" t="str">
        <f t="shared" si="17"/>
        <v/>
      </c>
      <c r="AR21" s="51" t="str">
        <f t="shared" si="18"/>
        <v/>
      </c>
      <c r="AS21" s="50" t="str">
        <f t="shared" si="19"/>
        <v/>
      </c>
      <c r="AT21" s="39" t="str">
        <f t="shared" si="20"/>
        <v/>
      </c>
      <c r="AU21" s="51" t="str">
        <f t="shared" si="21"/>
        <v/>
      </c>
      <c r="AV21" s="43" t="str">
        <f t="shared" si="22"/>
        <v/>
      </c>
      <c r="AW21" s="39" t="str">
        <f t="shared" si="23"/>
        <v/>
      </c>
      <c r="AX21" s="40" t="str">
        <f t="shared" si="24"/>
        <v/>
      </c>
      <c r="AY21" s="43">
        <f t="shared" si="25"/>
        <v>1</v>
      </c>
      <c r="AZ21" s="39" t="str">
        <f t="shared" si="26"/>
        <v/>
      </c>
      <c r="BA21" s="40" t="str">
        <f t="shared" si="27"/>
        <v/>
      </c>
      <c r="BB21" s="43" t="str">
        <f t="shared" si="28"/>
        <v/>
      </c>
      <c r="BC21" s="39" t="str">
        <f t="shared" si="29"/>
        <v/>
      </c>
      <c r="BD21" s="51" t="str">
        <f t="shared" si="30"/>
        <v/>
      </c>
      <c r="BE21" s="43" t="str">
        <f t="shared" si="31"/>
        <v/>
      </c>
      <c r="BF21" s="39" t="str">
        <f t="shared" si="32"/>
        <v/>
      </c>
      <c r="BG21" s="51" t="str">
        <f t="shared" si="33"/>
        <v/>
      </c>
    </row>
    <row r="22" spans="1:59" x14ac:dyDescent="0.25">
      <c r="A22" s="188">
        <f>IF(""=Redigering!A13,"",(Redigering!A13))</f>
        <v>12</v>
      </c>
      <c r="B22" s="188" t="str">
        <f>IF(""=Redigering!C13,"",(Redigering!C13))</f>
        <v>3_1</v>
      </c>
      <c r="C22" s="122" t="str">
        <f>IF(""=Redigering!D13,"",(Redigering!D13))</f>
        <v>Betelgeuse</v>
      </c>
      <c r="D22" s="188">
        <f>IF(""=Redigering!E13,"",(Redigering!E13))</f>
        <v>2</v>
      </c>
      <c r="E22" s="195">
        <f>IF(""=Redigering!F13,"",(Redigering!F13))</f>
        <v>1</v>
      </c>
      <c r="F22" s="188" t="str">
        <f>IF(""=Redigering!G13,"",(Redigering!G13))</f>
        <v>U23</v>
      </c>
      <c r="G22" s="198" t="s">
        <v>155</v>
      </c>
      <c r="H22" s="188">
        <f>IF(""=Redigering!I13,"",(Redigering!I13))</f>
        <v>1</v>
      </c>
      <c r="I22" s="188" t="str">
        <f>IF(""=Redigering!J13,"",(Redigering!J13))</f>
        <v>E</v>
      </c>
      <c r="J22" s="188" t="str">
        <f t="shared" si="1"/>
        <v>1E</v>
      </c>
      <c r="K22" s="188" t="str">
        <f t="shared" si="2"/>
        <v>EU</v>
      </c>
      <c r="L22" s="188" t="str">
        <f t="shared" si="3"/>
        <v>E</v>
      </c>
      <c r="M22" s="188" t="str">
        <f>IF(""=Redigering!K13,"",(Redigering!K13))</f>
        <v/>
      </c>
      <c r="N22" s="188" t="str">
        <f>IF(""=Redigering!L13,"",(Redigering!L13))</f>
        <v/>
      </c>
      <c r="O22" s="188" t="str">
        <f>IF(""=Redigering!M13,"",(Redigering!M13))</f>
        <v/>
      </c>
      <c r="P22" s="188" t="str">
        <f>IF(""=Redigering!N13,"",(Redigering!N13))</f>
        <v/>
      </c>
      <c r="Q22" s="188" t="str">
        <f>IF(""=Redigering!O13,"",(Redigering!O13))</f>
        <v/>
      </c>
      <c r="R22" s="188" t="str">
        <f>IF(""=Redigering!P13,"",(Redigering!P13))</f>
        <v/>
      </c>
      <c r="S22" s="188" t="str">
        <f>IF(""=Redigering!Q13,"",(Redigering!Q13))</f>
        <v/>
      </c>
      <c r="T22" s="188" t="str">
        <f>IF(""=Redigering!R13,"",(Redigering!R13))</f>
        <v/>
      </c>
      <c r="U22" s="188" t="str">
        <f>IF(""=Redigering!S13,"",(Redigering!S13))</f>
        <v/>
      </c>
      <c r="V22" s="188" t="str">
        <f>IF(""=Redigering!T13,"",(Redigering!T13))</f>
        <v/>
      </c>
      <c r="W22" s="188" t="str">
        <f>IF(""=Redigering!U13,"",(Redigering!U13))</f>
        <v/>
      </c>
      <c r="X22" s="188" t="str">
        <f>IF(""=Redigering!V13,"",(Redigering!V13))</f>
        <v/>
      </c>
      <c r="Y22" s="188" t="str">
        <f>IF(""=Redigering!W13,"",(Redigering!W13))</f>
        <v/>
      </c>
      <c r="Z22" s="188" t="str">
        <f>IF(""=Redigering!X13,"",(Redigering!X13))</f>
        <v/>
      </c>
      <c r="AC22" s="41" t="str">
        <f t="shared" si="0"/>
        <v>3_1</v>
      </c>
      <c r="AD22" s="50">
        <f t="shared" si="4"/>
        <v>1</v>
      </c>
      <c r="AE22" s="39" t="str">
        <f t="shared" si="5"/>
        <v/>
      </c>
      <c r="AF22" s="40" t="str">
        <f t="shared" si="6"/>
        <v/>
      </c>
      <c r="AG22" s="50">
        <f t="shared" si="7"/>
        <v>1</v>
      </c>
      <c r="AH22" s="39" t="str">
        <f t="shared" si="8"/>
        <v/>
      </c>
      <c r="AI22" s="51" t="str">
        <f t="shared" si="9"/>
        <v/>
      </c>
      <c r="AJ22" s="50" t="str">
        <f t="shared" si="10"/>
        <v/>
      </c>
      <c r="AK22" s="39" t="str">
        <f t="shared" si="11"/>
        <v/>
      </c>
      <c r="AL22" s="51" t="str">
        <f t="shared" si="12"/>
        <v/>
      </c>
      <c r="AM22" s="50" t="str">
        <f t="shared" si="13"/>
        <v/>
      </c>
      <c r="AN22" s="39" t="str">
        <f t="shared" si="14"/>
        <v/>
      </c>
      <c r="AO22" s="51" t="str">
        <f t="shared" si="15"/>
        <v/>
      </c>
      <c r="AP22" s="50" t="str">
        <f t="shared" si="16"/>
        <v/>
      </c>
      <c r="AQ22" s="39" t="str">
        <f t="shared" si="17"/>
        <v/>
      </c>
      <c r="AR22" s="51" t="str">
        <f t="shared" si="18"/>
        <v/>
      </c>
      <c r="AS22" s="50" t="str">
        <f t="shared" si="19"/>
        <v/>
      </c>
      <c r="AT22" s="39" t="str">
        <f t="shared" si="20"/>
        <v/>
      </c>
      <c r="AU22" s="51" t="str">
        <f t="shared" si="21"/>
        <v/>
      </c>
      <c r="AV22" s="43" t="str">
        <f t="shared" si="22"/>
        <v/>
      </c>
      <c r="AW22" s="39" t="str">
        <f t="shared" si="23"/>
        <v/>
      </c>
      <c r="AX22" s="40" t="str">
        <f t="shared" si="24"/>
        <v/>
      </c>
      <c r="AY22" s="43" t="str">
        <f t="shared" si="25"/>
        <v/>
      </c>
      <c r="AZ22" s="39" t="str">
        <f t="shared" si="26"/>
        <v/>
      </c>
      <c r="BA22" s="40" t="str">
        <f t="shared" si="27"/>
        <v/>
      </c>
      <c r="BB22" s="43">
        <f t="shared" si="28"/>
        <v>1</v>
      </c>
      <c r="BC22" s="39" t="str">
        <f t="shared" si="29"/>
        <v/>
      </c>
      <c r="BD22" s="51" t="str">
        <f t="shared" si="30"/>
        <v/>
      </c>
      <c r="BE22" s="43" t="str">
        <f t="shared" si="31"/>
        <v/>
      </c>
      <c r="BF22" s="39" t="str">
        <f t="shared" si="32"/>
        <v/>
      </c>
      <c r="BG22" s="51" t="str">
        <f t="shared" si="33"/>
        <v/>
      </c>
    </row>
    <row r="23" spans="1:59" x14ac:dyDescent="0.25">
      <c r="A23" s="188">
        <f>IF(""=Redigering!A14,"",(Redigering!A14))</f>
        <v>13</v>
      </c>
      <c r="B23" s="188" t="str">
        <f>IF(""=Redigering!C14,"",(Redigering!C14))</f>
        <v>4_1</v>
      </c>
      <c r="C23" s="122" t="str">
        <f>IF(""=Redigering!D14,"",(Redigering!D14))</f>
        <v>Utbredningsfart</v>
      </c>
      <c r="D23" s="188">
        <f>IF(""=Redigering!E14,"",(Redigering!E14))</f>
        <v>2</v>
      </c>
      <c r="E23" s="195">
        <f>IF(""=Redigering!F14,"",(Redigering!F14))</f>
        <v>1</v>
      </c>
      <c r="F23" s="188" t="str">
        <f>IF(""=Redigering!G14,"",(Redigering!G14))</f>
        <v>V22</v>
      </c>
      <c r="G23" s="198" t="s">
        <v>155</v>
      </c>
      <c r="H23" s="188">
        <f>IF(""=Redigering!I14,"",(Redigering!I14))</f>
        <v>1</v>
      </c>
      <c r="I23" s="188" t="str">
        <f>IF(""=Redigering!J14,"",(Redigering!J14))</f>
        <v>E</v>
      </c>
      <c r="J23" s="188" t="str">
        <f t="shared" si="1"/>
        <v>1E</v>
      </c>
      <c r="K23" s="188" t="str">
        <f t="shared" si="2"/>
        <v>EV</v>
      </c>
      <c r="L23" s="188" t="str">
        <f t="shared" si="3"/>
        <v>E</v>
      </c>
      <c r="M23" s="188" t="str">
        <f>IF(""=Redigering!K14,"",(Redigering!K14))</f>
        <v/>
      </c>
      <c r="N23" s="188" t="str">
        <f>IF(""=Redigering!L14,"",(Redigering!L14))</f>
        <v/>
      </c>
      <c r="O23" s="188" t="str">
        <f>IF(""=Redigering!M14,"",(Redigering!M14))</f>
        <v/>
      </c>
      <c r="P23" s="188" t="str">
        <f>IF(""=Redigering!N14,"",(Redigering!N14))</f>
        <v/>
      </c>
      <c r="Q23" s="188" t="str">
        <f>IF(""=Redigering!O14,"",(Redigering!O14))</f>
        <v/>
      </c>
      <c r="R23" s="188" t="str">
        <f>IF(""=Redigering!P14,"",(Redigering!P14))</f>
        <v/>
      </c>
      <c r="S23" s="188" t="str">
        <f>IF(""=Redigering!Q14,"",(Redigering!Q14))</f>
        <v/>
      </c>
      <c r="T23" s="188" t="str">
        <f>IF(""=Redigering!R14,"",(Redigering!R14))</f>
        <v/>
      </c>
      <c r="U23" s="188" t="str">
        <f>IF(""=Redigering!S14,"",(Redigering!S14))</f>
        <v/>
      </c>
      <c r="V23" s="188" t="str">
        <f>IF(""=Redigering!T14,"",(Redigering!T14))</f>
        <v/>
      </c>
      <c r="W23" s="188" t="str">
        <f>IF(""=Redigering!U14,"",(Redigering!U14))</f>
        <v/>
      </c>
      <c r="X23" s="188" t="str">
        <f>IF(""=Redigering!V14,"",(Redigering!V14))</f>
        <v/>
      </c>
      <c r="Y23" s="188" t="str">
        <f>IF(""=Redigering!W14,"",(Redigering!W14))</f>
        <v/>
      </c>
      <c r="Z23" s="188" t="str">
        <f>IF(""=Redigering!X14,"",(Redigering!X14))</f>
        <v/>
      </c>
      <c r="AC23" s="41" t="str">
        <f t="shared" si="0"/>
        <v>4_1</v>
      </c>
      <c r="AD23" s="50">
        <f t="shared" si="4"/>
        <v>1</v>
      </c>
      <c r="AE23" s="39" t="str">
        <f t="shared" si="5"/>
        <v/>
      </c>
      <c r="AF23" s="40" t="str">
        <f t="shared" si="6"/>
        <v/>
      </c>
      <c r="AG23" s="50">
        <f t="shared" si="7"/>
        <v>1</v>
      </c>
      <c r="AH23" s="39" t="str">
        <f t="shared" si="8"/>
        <v/>
      </c>
      <c r="AI23" s="51" t="str">
        <f t="shared" si="9"/>
        <v/>
      </c>
      <c r="AJ23" s="50" t="str">
        <f t="shared" si="10"/>
        <v/>
      </c>
      <c r="AK23" s="39" t="str">
        <f t="shared" si="11"/>
        <v/>
      </c>
      <c r="AL23" s="51" t="str">
        <f t="shared" si="12"/>
        <v/>
      </c>
      <c r="AM23" s="50" t="str">
        <f t="shared" si="13"/>
        <v/>
      </c>
      <c r="AN23" s="39" t="str">
        <f t="shared" si="14"/>
        <v/>
      </c>
      <c r="AO23" s="51" t="str">
        <f t="shared" si="15"/>
        <v/>
      </c>
      <c r="AP23" s="50" t="str">
        <f t="shared" si="16"/>
        <v/>
      </c>
      <c r="AQ23" s="39" t="str">
        <f t="shared" si="17"/>
        <v/>
      </c>
      <c r="AR23" s="51" t="str">
        <f t="shared" si="18"/>
        <v/>
      </c>
      <c r="AS23" s="50" t="str">
        <f t="shared" si="19"/>
        <v/>
      </c>
      <c r="AT23" s="39" t="str">
        <f t="shared" si="20"/>
        <v/>
      </c>
      <c r="AU23" s="51" t="str">
        <f t="shared" si="21"/>
        <v/>
      </c>
      <c r="AV23" s="43" t="str">
        <f t="shared" si="22"/>
        <v/>
      </c>
      <c r="AW23" s="39" t="str">
        <f t="shared" si="23"/>
        <v/>
      </c>
      <c r="AX23" s="40" t="str">
        <f t="shared" si="24"/>
        <v/>
      </c>
      <c r="AY23" s="43">
        <f t="shared" si="25"/>
        <v>1</v>
      </c>
      <c r="AZ23" s="39" t="str">
        <f t="shared" si="26"/>
        <v/>
      </c>
      <c r="BA23" s="40" t="str">
        <f t="shared" si="27"/>
        <v/>
      </c>
      <c r="BB23" s="43" t="str">
        <f t="shared" si="28"/>
        <v/>
      </c>
      <c r="BC23" s="39" t="str">
        <f t="shared" si="29"/>
        <v/>
      </c>
      <c r="BD23" s="51" t="str">
        <f t="shared" si="30"/>
        <v/>
      </c>
      <c r="BE23" s="43" t="str">
        <f t="shared" si="31"/>
        <v/>
      </c>
      <c r="BF23" s="39" t="str">
        <f t="shared" si="32"/>
        <v/>
      </c>
      <c r="BG23" s="51" t="str">
        <f t="shared" si="33"/>
        <v/>
      </c>
    </row>
    <row r="24" spans="1:59" x14ac:dyDescent="0.25">
      <c r="A24" s="188">
        <f>IF(""=Redigering!A15,"",(Redigering!A15))</f>
        <v>14</v>
      </c>
      <c r="B24" s="188" t="str">
        <f>IF(""=Redigering!C15,"",(Redigering!C15))</f>
        <v>4_2</v>
      </c>
      <c r="C24" s="122" t="str">
        <f>IF(""=Redigering!D15,"",(Redigering!D15))</f>
        <v>Utbredningsfart</v>
      </c>
      <c r="D24" s="188">
        <f>IF(""=Redigering!E15,"",(Redigering!E15))</f>
        <v>2</v>
      </c>
      <c r="E24" s="195">
        <f>IF(""=Redigering!F15,"",(Redigering!F15))</f>
        <v>1</v>
      </c>
      <c r="F24" s="188" t="str">
        <f>IF(""=Redigering!G15,"",(Redigering!G15))</f>
        <v>V22</v>
      </c>
      <c r="G24" s="198" t="s">
        <v>155</v>
      </c>
      <c r="H24" s="188">
        <f>IF(""=Redigering!I15,"",(Redigering!I15))</f>
        <v>2</v>
      </c>
      <c r="I24" s="188" t="str">
        <f>IF(""=Redigering!J15,"",(Redigering!J15))</f>
        <v>E</v>
      </c>
      <c r="J24" s="188" t="str">
        <f t="shared" si="1"/>
        <v>2E</v>
      </c>
      <c r="K24" s="188" t="str">
        <f t="shared" si="2"/>
        <v>EV</v>
      </c>
      <c r="L24" s="188" t="str">
        <f t="shared" si="3"/>
        <v>E</v>
      </c>
      <c r="M24" s="188" t="str">
        <f>IF(""=Redigering!K15,"",(Redigering!K15))</f>
        <v/>
      </c>
      <c r="N24" s="188" t="str">
        <f>IF(""=Redigering!L15,"",(Redigering!L15))</f>
        <v/>
      </c>
      <c r="O24" s="188" t="str">
        <f>IF(""=Redigering!M15,"",(Redigering!M15))</f>
        <v/>
      </c>
      <c r="P24" s="188" t="str">
        <f>IF(""=Redigering!N15,"",(Redigering!N15))</f>
        <v/>
      </c>
      <c r="Q24" s="188" t="str">
        <f>IF(""=Redigering!O15,"",(Redigering!O15))</f>
        <v/>
      </c>
      <c r="R24" s="188" t="str">
        <f>IF(""=Redigering!P15,"",(Redigering!P15))</f>
        <v/>
      </c>
      <c r="S24" s="188" t="str">
        <f>IF(""=Redigering!Q15,"",(Redigering!Q15))</f>
        <v/>
      </c>
      <c r="T24" s="188" t="str">
        <f>IF(""=Redigering!R15,"",(Redigering!R15))</f>
        <v/>
      </c>
      <c r="U24" s="188" t="str">
        <f>IF(""=Redigering!S15,"",(Redigering!S15))</f>
        <v/>
      </c>
      <c r="V24" s="188" t="str">
        <f>IF(""=Redigering!T15,"",(Redigering!T15))</f>
        <v/>
      </c>
      <c r="W24" s="188" t="str">
        <f>IF(""=Redigering!U15,"",(Redigering!U15))</f>
        <v/>
      </c>
      <c r="X24" s="188" t="str">
        <f>IF(""=Redigering!V15,"",(Redigering!V15))</f>
        <v/>
      </c>
      <c r="Y24" s="188" t="str">
        <f>IF(""=Redigering!W15,"",(Redigering!W15))</f>
        <v/>
      </c>
      <c r="Z24" s="188" t="str">
        <f>IF(""=Redigering!X15,"",(Redigering!X15))</f>
        <v/>
      </c>
      <c r="AC24" s="41" t="str">
        <f t="shared" si="0"/>
        <v>4_2</v>
      </c>
      <c r="AD24" s="50">
        <f t="shared" si="4"/>
        <v>1</v>
      </c>
      <c r="AE24" s="39" t="str">
        <f t="shared" si="5"/>
        <v/>
      </c>
      <c r="AF24" s="40" t="str">
        <f t="shared" si="6"/>
        <v/>
      </c>
      <c r="AG24" s="50" t="str">
        <f t="shared" si="7"/>
        <v/>
      </c>
      <c r="AH24" s="39" t="str">
        <f t="shared" si="8"/>
        <v/>
      </c>
      <c r="AI24" s="51" t="str">
        <f t="shared" si="9"/>
        <v/>
      </c>
      <c r="AJ24" s="50">
        <f t="shared" si="10"/>
        <v>1</v>
      </c>
      <c r="AK24" s="39" t="str">
        <f t="shared" si="11"/>
        <v/>
      </c>
      <c r="AL24" s="51" t="str">
        <f t="shared" si="12"/>
        <v/>
      </c>
      <c r="AM24" s="50" t="str">
        <f t="shared" si="13"/>
        <v/>
      </c>
      <c r="AN24" s="39" t="str">
        <f t="shared" si="14"/>
        <v/>
      </c>
      <c r="AO24" s="51" t="str">
        <f t="shared" si="15"/>
        <v/>
      </c>
      <c r="AP24" s="50" t="str">
        <f t="shared" si="16"/>
        <v/>
      </c>
      <c r="AQ24" s="39" t="str">
        <f t="shared" si="17"/>
        <v/>
      </c>
      <c r="AR24" s="51" t="str">
        <f t="shared" si="18"/>
        <v/>
      </c>
      <c r="AS24" s="50" t="str">
        <f t="shared" si="19"/>
        <v/>
      </c>
      <c r="AT24" s="39" t="str">
        <f t="shared" si="20"/>
        <v/>
      </c>
      <c r="AU24" s="51" t="str">
        <f t="shared" si="21"/>
        <v/>
      </c>
      <c r="AV24" s="43" t="str">
        <f t="shared" si="22"/>
        <v/>
      </c>
      <c r="AW24" s="39" t="str">
        <f t="shared" si="23"/>
        <v/>
      </c>
      <c r="AX24" s="40" t="str">
        <f t="shared" si="24"/>
        <v/>
      </c>
      <c r="AY24" s="43">
        <f t="shared" si="25"/>
        <v>1</v>
      </c>
      <c r="AZ24" s="39" t="str">
        <f t="shared" si="26"/>
        <v/>
      </c>
      <c r="BA24" s="40" t="str">
        <f t="shared" si="27"/>
        <v/>
      </c>
      <c r="BB24" s="43" t="str">
        <f t="shared" si="28"/>
        <v/>
      </c>
      <c r="BC24" s="39" t="str">
        <f t="shared" si="29"/>
        <v/>
      </c>
      <c r="BD24" s="51" t="str">
        <f t="shared" si="30"/>
        <v/>
      </c>
      <c r="BE24" s="43" t="str">
        <f t="shared" si="31"/>
        <v/>
      </c>
      <c r="BF24" s="39" t="str">
        <f t="shared" si="32"/>
        <v/>
      </c>
      <c r="BG24" s="51" t="str">
        <f t="shared" si="33"/>
        <v/>
      </c>
    </row>
    <row r="25" spans="1:59" x14ac:dyDescent="0.25">
      <c r="A25" s="188">
        <f>IF(""=Redigering!A16,"",(Redigering!A16))</f>
        <v>15</v>
      </c>
      <c r="B25" s="188" t="str">
        <f>IF(""=Redigering!C16,"",(Redigering!C16))</f>
        <v>5_1</v>
      </c>
      <c r="C25" s="122" t="str">
        <f>IF(""=Redigering!D16,"",(Redigering!D16))</f>
        <v>Gunga</v>
      </c>
      <c r="D25" s="188">
        <f>IF(""=Redigering!E16,"",(Redigering!E16))</f>
        <v>2</v>
      </c>
      <c r="E25" s="195">
        <f>IF(""=Redigering!F16,"",(Redigering!F16))</f>
        <v>1</v>
      </c>
      <c r="F25" s="188" t="str">
        <f>IF(""=Redigering!G16,"",(Redigering!G16))</f>
        <v>R23</v>
      </c>
      <c r="G25" s="198" t="s">
        <v>155</v>
      </c>
      <c r="H25" s="188">
        <f>IF(""=Redigering!I16,"",(Redigering!I16))</f>
        <v>1</v>
      </c>
      <c r="I25" s="188" t="str">
        <f>IF(""=Redigering!J16,"",(Redigering!J16))</f>
        <v>E</v>
      </c>
      <c r="J25" s="188" t="str">
        <f t="shared" si="1"/>
        <v>1E</v>
      </c>
      <c r="K25" s="188" t="str">
        <f t="shared" si="2"/>
        <v>ER</v>
      </c>
      <c r="L25" s="188" t="str">
        <f t="shared" si="3"/>
        <v>E</v>
      </c>
      <c r="M25" s="188" t="str">
        <f>IF(""=Redigering!K16,"",(Redigering!K16))</f>
        <v/>
      </c>
      <c r="N25" s="188" t="str">
        <f>IF(""=Redigering!L16,"",(Redigering!L16))</f>
        <v/>
      </c>
      <c r="O25" s="188" t="str">
        <f>IF(""=Redigering!M16,"",(Redigering!M16))</f>
        <v/>
      </c>
      <c r="P25" s="188" t="str">
        <f>IF(""=Redigering!N16,"",(Redigering!N16))</f>
        <v/>
      </c>
      <c r="Q25" s="188" t="str">
        <f>IF(""=Redigering!O16,"",(Redigering!O16))</f>
        <v/>
      </c>
      <c r="R25" s="188" t="str">
        <f>IF(""=Redigering!P16,"",(Redigering!P16))</f>
        <v/>
      </c>
      <c r="S25" s="188" t="str">
        <f>IF(""=Redigering!Q16,"",(Redigering!Q16))</f>
        <v/>
      </c>
      <c r="T25" s="188" t="str">
        <f>IF(""=Redigering!R16,"",(Redigering!R16))</f>
        <v/>
      </c>
      <c r="U25" s="188" t="str">
        <f>IF(""=Redigering!S16,"",(Redigering!S16))</f>
        <v/>
      </c>
      <c r="V25" s="188" t="str">
        <f>IF(""=Redigering!T16,"",(Redigering!T16))</f>
        <v/>
      </c>
      <c r="W25" s="188" t="str">
        <f>IF(""=Redigering!U16,"",(Redigering!U16))</f>
        <v/>
      </c>
      <c r="X25" s="188" t="str">
        <f>IF(""=Redigering!V16,"",(Redigering!V16))</f>
        <v/>
      </c>
      <c r="Y25" s="188" t="str">
        <f>IF(""=Redigering!W16,"",(Redigering!W16))</f>
        <v/>
      </c>
      <c r="Z25" s="188" t="str">
        <f>IF(""=Redigering!X16,"",(Redigering!X16))</f>
        <v/>
      </c>
      <c r="AC25" s="41" t="str">
        <f t="shared" si="0"/>
        <v>5_1</v>
      </c>
      <c r="AD25" s="50">
        <f t="shared" si="4"/>
        <v>1</v>
      </c>
      <c r="AE25" s="39" t="str">
        <f t="shared" si="5"/>
        <v/>
      </c>
      <c r="AF25" s="40" t="str">
        <f t="shared" si="6"/>
        <v/>
      </c>
      <c r="AG25" s="50">
        <f t="shared" si="7"/>
        <v>1</v>
      </c>
      <c r="AH25" s="39" t="str">
        <f t="shared" si="8"/>
        <v/>
      </c>
      <c r="AI25" s="51" t="str">
        <f t="shared" si="9"/>
        <v/>
      </c>
      <c r="AJ25" s="50" t="str">
        <f t="shared" si="10"/>
        <v/>
      </c>
      <c r="AK25" s="39" t="str">
        <f t="shared" si="11"/>
        <v/>
      </c>
      <c r="AL25" s="51" t="str">
        <f t="shared" si="12"/>
        <v/>
      </c>
      <c r="AM25" s="50" t="str">
        <f t="shared" si="13"/>
        <v/>
      </c>
      <c r="AN25" s="39" t="str">
        <f t="shared" si="14"/>
        <v/>
      </c>
      <c r="AO25" s="51" t="str">
        <f t="shared" si="15"/>
        <v/>
      </c>
      <c r="AP25" s="50" t="str">
        <f t="shared" si="16"/>
        <v/>
      </c>
      <c r="AQ25" s="39" t="str">
        <f t="shared" si="17"/>
        <v/>
      </c>
      <c r="AR25" s="51" t="str">
        <f t="shared" si="18"/>
        <v/>
      </c>
      <c r="AS25" s="50" t="str">
        <f t="shared" si="19"/>
        <v/>
      </c>
      <c r="AT25" s="39" t="str">
        <f t="shared" si="20"/>
        <v/>
      </c>
      <c r="AU25" s="51" t="str">
        <f t="shared" si="21"/>
        <v/>
      </c>
      <c r="AV25" s="43">
        <f t="shared" si="22"/>
        <v>1</v>
      </c>
      <c r="AW25" s="39" t="str">
        <f t="shared" si="23"/>
        <v/>
      </c>
      <c r="AX25" s="40" t="str">
        <f t="shared" si="24"/>
        <v/>
      </c>
      <c r="AY25" s="43" t="str">
        <f t="shared" si="25"/>
        <v/>
      </c>
      <c r="AZ25" s="39" t="str">
        <f t="shared" si="26"/>
        <v/>
      </c>
      <c r="BA25" s="40" t="str">
        <f t="shared" si="27"/>
        <v/>
      </c>
      <c r="BB25" s="43" t="str">
        <f t="shared" si="28"/>
        <v/>
      </c>
      <c r="BC25" s="39" t="str">
        <f t="shared" si="29"/>
        <v/>
      </c>
      <c r="BD25" s="51" t="str">
        <f t="shared" si="30"/>
        <v/>
      </c>
      <c r="BE25" s="43" t="str">
        <f t="shared" si="31"/>
        <v/>
      </c>
      <c r="BF25" s="39" t="str">
        <f t="shared" si="32"/>
        <v/>
      </c>
      <c r="BG25" s="51" t="str">
        <f t="shared" si="33"/>
        <v/>
      </c>
    </row>
    <row r="26" spans="1:59" x14ac:dyDescent="0.25">
      <c r="A26" s="188">
        <f>IF(""=Redigering!A17,"",(Redigering!A17))</f>
        <v>16</v>
      </c>
      <c r="B26" s="188" t="str">
        <f>IF(""=Redigering!C17,"",(Redigering!C17))</f>
        <v>5_2</v>
      </c>
      <c r="C26" s="122" t="str">
        <f>IF(""=Redigering!D17,"",(Redigering!D17))</f>
        <v>Gunga</v>
      </c>
      <c r="D26" s="188">
        <f>IF(""=Redigering!E17,"",(Redigering!E17))</f>
        <v>2</v>
      </c>
      <c r="E26" s="195">
        <f>IF(""=Redigering!F17,"",(Redigering!F17))</f>
        <v>1</v>
      </c>
      <c r="F26" s="188" t="str">
        <f>IF(""=Redigering!G17,"",(Redigering!G17))</f>
        <v>R23</v>
      </c>
      <c r="G26" s="198" t="s">
        <v>155</v>
      </c>
      <c r="H26" s="188">
        <f>IF(""=Redigering!I17,"",(Redigering!I17))</f>
        <v>2</v>
      </c>
      <c r="I26" s="188" t="str">
        <f>IF(""=Redigering!J17,"",(Redigering!J17))</f>
        <v>E</v>
      </c>
      <c r="J26" s="188" t="str">
        <f t="shared" si="1"/>
        <v>2E</v>
      </c>
      <c r="K26" s="188" t="str">
        <f t="shared" si="2"/>
        <v>ER</v>
      </c>
      <c r="L26" s="188" t="str">
        <f t="shared" si="3"/>
        <v>E</v>
      </c>
      <c r="M26" s="188" t="str">
        <f>IF(""=Redigering!K17,"",(Redigering!K17))</f>
        <v/>
      </c>
      <c r="N26" s="188" t="str">
        <f>IF(""=Redigering!L17,"",(Redigering!L17))</f>
        <v/>
      </c>
      <c r="O26" s="188" t="str">
        <f>IF(""=Redigering!M17,"",(Redigering!M17))</f>
        <v/>
      </c>
      <c r="P26" s="188" t="str">
        <f>IF(""=Redigering!N17,"",(Redigering!N17))</f>
        <v/>
      </c>
      <c r="Q26" s="188" t="str">
        <f>IF(""=Redigering!O17,"",(Redigering!O17))</f>
        <v/>
      </c>
      <c r="R26" s="188" t="str">
        <f>IF(""=Redigering!P17,"",(Redigering!P17))</f>
        <v/>
      </c>
      <c r="S26" s="188" t="str">
        <f>IF(""=Redigering!Q17,"",(Redigering!Q17))</f>
        <v/>
      </c>
      <c r="T26" s="188" t="str">
        <f>IF(""=Redigering!R17,"",(Redigering!R17))</f>
        <v/>
      </c>
      <c r="U26" s="188" t="str">
        <f>IF(""=Redigering!S17,"",(Redigering!S17))</f>
        <v/>
      </c>
      <c r="V26" s="188" t="str">
        <f>IF(""=Redigering!T17,"",(Redigering!T17))</f>
        <v/>
      </c>
      <c r="W26" s="188" t="str">
        <f>IF(""=Redigering!U17,"",(Redigering!U17))</f>
        <v/>
      </c>
      <c r="X26" s="188" t="str">
        <f>IF(""=Redigering!V17,"",(Redigering!V17))</f>
        <v/>
      </c>
      <c r="Y26" s="188" t="str">
        <f>IF(""=Redigering!W17,"",(Redigering!W17))</f>
        <v/>
      </c>
      <c r="Z26" s="188" t="str">
        <f>IF(""=Redigering!X17,"",(Redigering!X17))</f>
        <v/>
      </c>
      <c r="AC26" s="41" t="str">
        <f t="shared" si="0"/>
        <v>5_2</v>
      </c>
      <c r="AD26" s="50">
        <f t="shared" si="4"/>
        <v>1</v>
      </c>
      <c r="AE26" s="39" t="str">
        <f t="shared" si="5"/>
        <v/>
      </c>
      <c r="AF26" s="40" t="str">
        <f t="shared" si="6"/>
        <v/>
      </c>
      <c r="AG26" s="50" t="str">
        <f t="shared" si="7"/>
        <v/>
      </c>
      <c r="AH26" s="39" t="str">
        <f t="shared" si="8"/>
        <v/>
      </c>
      <c r="AI26" s="51" t="str">
        <f t="shared" si="9"/>
        <v/>
      </c>
      <c r="AJ26" s="50">
        <f t="shared" si="10"/>
        <v>1</v>
      </c>
      <c r="AK26" s="39" t="str">
        <f t="shared" si="11"/>
        <v/>
      </c>
      <c r="AL26" s="51" t="str">
        <f t="shared" si="12"/>
        <v/>
      </c>
      <c r="AM26" s="50" t="str">
        <f t="shared" si="13"/>
        <v/>
      </c>
      <c r="AN26" s="39" t="str">
        <f t="shared" si="14"/>
        <v/>
      </c>
      <c r="AO26" s="51" t="str">
        <f t="shared" si="15"/>
        <v/>
      </c>
      <c r="AP26" s="50" t="str">
        <f t="shared" si="16"/>
        <v/>
      </c>
      <c r="AQ26" s="39" t="str">
        <f t="shared" si="17"/>
        <v/>
      </c>
      <c r="AR26" s="51" t="str">
        <f t="shared" si="18"/>
        <v/>
      </c>
      <c r="AS26" s="50" t="str">
        <f t="shared" si="19"/>
        <v/>
      </c>
      <c r="AT26" s="39" t="str">
        <f t="shared" si="20"/>
        <v/>
      </c>
      <c r="AU26" s="51" t="str">
        <f t="shared" si="21"/>
        <v/>
      </c>
      <c r="AV26" s="43">
        <f t="shared" si="22"/>
        <v>1</v>
      </c>
      <c r="AW26" s="39" t="str">
        <f t="shared" si="23"/>
        <v/>
      </c>
      <c r="AX26" s="40" t="str">
        <f t="shared" si="24"/>
        <v/>
      </c>
      <c r="AY26" s="43" t="str">
        <f t="shared" si="25"/>
        <v/>
      </c>
      <c r="AZ26" s="39" t="str">
        <f t="shared" si="26"/>
        <v/>
      </c>
      <c r="BA26" s="40" t="str">
        <f t="shared" si="27"/>
        <v/>
      </c>
      <c r="BB26" s="43" t="str">
        <f t="shared" si="28"/>
        <v/>
      </c>
      <c r="BC26" s="39" t="str">
        <f t="shared" si="29"/>
        <v/>
      </c>
      <c r="BD26" s="51" t="str">
        <f t="shared" si="30"/>
        <v/>
      </c>
      <c r="BE26" s="43" t="str">
        <f t="shared" si="31"/>
        <v/>
      </c>
      <c r="BF26" s="39" t="str">
        <f t="shared" si="32"/>
        <v/>
      </c>
      <c r="BG26" s="51" t="str">
        <f t="shared" si="33"/>
        <v/>
      </c>
    </row>
    <row r="27" spans="1:59" x14ac:dyDescent="0.25">
      <c r="A27" s="188">
        <f>IF(""=Redigering!A18,"",(Redigering!A18))</f>
        <v>17</v>
      </c>
      <c r="B27" s="188" t="str">
        <f>IF(""=Redigering!C18,"",(Redigering!C18))</f>
        <v>6_1</v>
      </c>
      <c r="C27" s="122" t="str">
        <f>IF(""=Redigering!D18,"",(Redigering!D18))</f>
        <v>Rödförskjutning</v>
      </c>
      <c r="D27" s="188">
        <f>IF(""=Redigering!E18,"",(Redigering!E18))</f>
        <v>2</v>
      </c>
      <c r="E27" s="195">
        <f>IF(""=Redigering!F18,"",(Redigering!F18))</f>
        <v>1</v>
      </c>
      <c r="F27" s="188" t="str">
        <f>IF(""=Redigering!G18,"",(Redigering!G18))</f>
        <v>U23</v>
      </c>
      <c r="G27" s="198" t="s">
        <v>155</v>
      </c>
      <c r="H27" s="188">
        <f>IF(""=Redigering!I18,"",(Redigering!I18))</f>
        <v>1</v>
      </c>
      <c r="I27" s="188" t="str">
        <f>IF(""=Redigering!J18,"",(Redigering!J18))</f>
        <v>E</v>
      </c>
      <c r="J27" s="188" t="str">
        <f t="shared" si="1"/>
        <v>1E</v>
      </c>
      <c r="K27" s="188" t="str">
        <f t="shared" si="2"/>
        <v>EU</v>
      </c>
      <c r="L27" s="188" t="str">
        <f t="shared" si="3"/>
        <v>E</v>
      </c>
      <c r="M27" s="188" t="str">
        <f>IF(""=Redigering!K18,"",(Redigering!K18))</f>
        <v/>
      </c>
      <c r="N27" s="188" t="str">
        <f>IF(""=Redigering!L18,"",(Redigering!L18))</f>
        <v/>
      </c>
      <c r="O27" s="188" t="str">
        <f>IF(""=Redigering!M18,"",(Redigering!M18))</f>
        <v/>
      </c>
      <c r="P27" s="188" t="str">
        <f>IF(""=Redigering!N18,"",(Redigering!N18))</f>
        <v/>
      </c>
      <c r="Q27" s="188" t="str">
        <f>IF(""=Redigering!O18,"",(Redigering!O18))</f>
        <v/>
      </c>
      <c r="R27" s="188" t="str">
        <f>IF(""=Redigering!P18,"",(Redigering!P18))</f>
        <v/>
      </c>
      <c r="S27" s="188" t="str">
        <f>IF(""=Redigering!Q18,"",(Redigering!Q18))</f>
        <v/>
      </c>
      <c r="T27" s="188" t="str">
        <f>IF(""=Redigering!R18,"",(Redigering!R18))</f>
        <v/>
      </c>
      <c r="U27" s="188" t="str">
        <f>IF(""=Redigering!S18,"",(Redigering!S18))</f>
        <v/>
      </c>
      <c r="V27" s="188" t="str">
        <f>IF(""=Redigering!T18,"",(Redigering!T18))</f>
        <v/>
      </c>
      <c r="W27" s="188" t="str">
        <f>IF(""=Redigering!U18,"",(Redigering!U18))</f>
        <v/>
      </c>
      <c r="X27" s="188" t="str">
        <f>IF(""=Redigering!V18,"",(Redigering!V18))</f>
        <v/>
      </c>
      <c r="Y27" s="188" t="str">
        <f>IF(""=Redigering!W18,"",(Redigering!W18))</f>
        <v/>
      </c>
      <c r="Z27" s="188" t="str">
        <f>IF(""=Redigering!X18,"",(Redigering!X18))</f>
        <v/>
      </c>
      <c r="AC27" s="41" t="str">
        <f t="shared" si="0"/>
        <v>6_1</v>
      </c>
      <c r="AD27" s="50">
        <f t="shared" si="4"/>
        <v>1</v>
      </c>
      <c r="AE27" s="39" t="str">
        <f t="shared" si="5"/>
        <v/>
      </c>
      <c r="AF27" s="40" t="str">
        <f t="shared" si="6"/>
        <v/>
      </c>
      <c r="AG27" s="50">
        <f t="shared" si="7"/>
        <v>1</v>
      </c>
      <c r="AH27" s="39" t="str">
        <f t="shared" si="8"/>
        <v/>
      </c>
      <c r="AI27" s="51" t="str">
        <f t="shared" si="9"/>
        <v/>
      </c>
      <c r="AJ27" s="50" t="str">
        <f t="shared" si="10"/>
        <v/>
      </c>
      <c r="AK27" s="39" t="str">
        <f t="shared" si="11"/>
        <v/>
      </c>
      <c r="AL27" s="51" t="str">
        <f t="shared" si="12"/>
        <v/>
      </c>
      <c r="AM27" s="50" t="str">
        <f t="shared" si="13"/>
        <v/>
      </c>
      <c r="AN27" s="39" t="str">
        <f t="shared" si="14"/>
        <v/>
      </c>
      <c r="AO27" s="51" t="str">
        <f t="shared" si="15"/>
        <v/>
      </c>
      <c r="AP27" s="50" t="str">
        <f t="shared" si="16"/>
        <v/>
      </c>
      <c r="AQ27" s="39" t="str">
        <f t="shared" si="17"/>
        <v/>
      </c>
      <c r="AR27" s="51" t="str">
        <f t="shared" si="18"/>
        <v/>
      </c>
      <c r="AS27" s="50" t="str">
        <f t="shared" si="19"/>
        <v/>
      </c>
      <c r="AT27" s="39" t="str">
        <f t="shared" si="20"/>
        <v/>
      </c>
      <c r="AU27" s="51" t="str">
        <f t="shared" si="21"/>
        <v/>
      </c>
      <c r="AV27" s="43" t="str">
        <f t="shared" si="22"/>
        <v/>
      </c>
      <c r="AW27" s="39" t="str">
        <f t="shared" si="23"/>
        <v/>
      </c>
      <c r="AX27" s="40" t="str">
        <f t="shared" si="24"/>
        <v/>
      </c>
      <c r="AY27" s="43" t="str">
        <f t="shared" si="25"/>
        <v/>
      </c>
      <c r="AZ27" s="39" t="str">
        <f t="shared" si="26"/>
        <v/>
      </c>
      <c r="BA27" s="40" t="str">
        <f t="shared" si="27"/>
        <v/>
      </c>
      <c r="BB27" s="43">
        <f t="shared" si="28"/>
        <v>1</v>
      </c>
      <c r="BC27" s="39" t="str">
        <f t="shared" si="29"/>
        <v/>
      </c>
      <c r="BD27" s="51" t="str">
        <f t="shared" si="30"/>
        <v/>
      </c>
      <c r="BE27" s="43" t="str">
        <f t="shared" si="31"/>
        <v/>
      </c>
      <c r="BF27" s="39" t="str">
        <f t="shared" si="32"/>
        <v/>
      </c>
      <c r="BG27" s="51" t="str">
        <f t="shared" si="33"/>
        <v/>
      </c>
    </row>
    <row r="28" spans="1:59" x14ac:dyDescent="0.25">
      <c r="A28" s="188">
        <f>IF(""=Redigering!A19,"",(Redigering!A19))</f>
        <v>18</v>
      </c>
      <c r="B28" s="188" t="str">
        <f>IF(""=Redigering!C19,"",(Redigering!C19))</f>
        <v>7_1</v>
      </c>
      <c r="C28" s="122" t="str">
        <f>IF(""=Redigering!D19,"",(Redigering!D19))</f>
        <v>Emissionsspektra</v>
      </c>
      <c r="D28" s="188">
        <f>IF(""=Redigering!E19,"",(Redigering!E19))</f>
        <v>2</v>
      </c>
      <c r="E28" s="195">
        <f>IF(""=Redigering!F19,"",(Redigering!F19))</f>
        <v>1</v>
      </c>
      <c r="F28" s="188" t="str">
        <f>IF(""=Redigering!G19,"",(Redigering!G19))</f>
        <v>U22</v>
      </c>
      <c r="G28" s="198" t="s">
        <v>155</v>
      </c>
      <c r="H28" s="188">
        <f>IF(""=Redigering!I19,"",(Redigering!I19))</f>
        <v>1</v>
      </c>
      <c r="I28" s="188" t="str">
        <f>IF(""=Redigering!J19,"",(Redigering!J19))</f>
        <v>E</v>
      </c>
      <c r="J28" s="188" t="str">
        <f t="shared" si="1"/>
        <v>1E</v>
      </c>
      <c r="K28" s="188" t="str">
        <f t="shared" si="2"/>
        <v>EU</v>
      </c>
      <c r="L28" s="188" t="str">
        <f t="shared" si="3"/>
        <v>E</v>
      </c>
      <c r="M28" s="188" t="str">
        <f>IF(""=Redigering!K19,"",(Redigering!K19))</f>
        <v/>
      </c>
      <c r="N28" s="188" t="str">
        <f>IF(""=Redigering!L19,"",(Redigering!L19))</f>
        <v/>
      </c>
      <c r="O28" s="188" t="str">
        <f>IF(""=Redigering!M19,"",(Redigering!M19))</f>
        <v/>
      </c>
      <c r="P28" s="188" t="str">
        <f>IF(""=Redigering!N19,"",(Redigering!N19))</f>
        <v/>
      </c>
      <c r="Q28" s="188" t="str">
        <f>IF(""=Redigering!O19,"",(Redigering!O19))</f>
        <v/>
      </c>
      <c r="R28" s="188" t="str">
        <f>IF(""=Redigering!P19,"",(Redigering!P19))</f>
        <v/>
      </c>
      <c r="S28" s="188" t="str">
        <f>IF(""=Redigering!Q19,"",(Redigering!Q19))</f>
        <v/>
      </c>
      <c r="T28" s="188" t="str">
        <f>IF(""=Redigering!R19,"",(Redigering!R19))</f>
        <v/>
      </c>
      <c r="U28" s="188" t="str">
        <f>IF(""=Redigering!S19,"",(Redigering!S19))</f>
        <v/>
      </c>
      <c r="V28" s="188" t="str">
        <f>IF(""=Redigering!T19,"",(Redigering!T19))</f>
        <v/>
      </c>
      <c r="W28" s="188" t="str">
        <f>IF(""=Redigering!U19,"",(Redigering!U19))</f>
        <v/>
      </c>
      <c r="X28" s="188" t="str">
        <f>IF(""=Redigering!V19,"",(Redigering!V19))</f>
        <v/>
      </c>
      <c r="Y28" s="188" t="str">
        <f>IF(""=Redigering!W19,"",(Redigering!W19))</f>
        <v/>
      </c>
      <c r="Z28" s="188" t="str">
        <f>IF(""=Redigering!X19,"",(Redigering!X19))</f>
        <v/>
      </c>
      <c r="AC28" s="41" t="str">
        <f t="shared" si="0"/>
        <v>7_1</v>
      </c>
      <c r="AD28" s="50">
        <f t="shared" si="4"/>
        <v>1</v>
      </c>
      <c r="AE28" s="39" t="str">
        <f t="shared" si="5"/>
        <v/>
      </c>
      <c r="AF28" s="40" t="str">
        <f t="shared" si="6"/>
        <v/>
      </c>
      <c r="AG28" s="50">
        <f t="shared" si="7"/>
        <v>1</v>
      </c>
      <c r="AH28" s="39" t="str">
        <f t="shared" si="8"/>
        <v/>
      </c>
      <c r="AI28" s="51" t="str">
        <f t="shared" si="9"/>
        <v/>
      </c>
      <c r="AJ28" s="50" t="str">
        <f t="shared" si="10"/>
        <v/>
      </c>
      <c r="AK28" s="39" t="str">
        <f t="shared" si="11"/>
        <v/>
      </c>
      <c r="AL28" s="51" t="str">
        <f t="shared" si="12"/>
        <v/>
      </c>
      <c r="AM28" s="50" t="str">
        <f t="shared" si="13"/>
        <v/>
      </c>
      <c r="AN28" s="39" t="str">
        <f t="shared" si="14"/>
        <v/>
      </c>
      <c r="AO28" s="51" t="str">
        <f t="shared" si="15"/>
        <v/>
      </c>
      <c r="AP28" s="50" t="str">
        <f t="shared" si="16"/>
        <v/>
      </c>
      <c r="AQ28" s="39" t="str">
        <f t="shared" si="17"/>
        <v/>
      </c>
      <c r="AR28" s="51" t="str">
        <f t="shared" si="18"/>
        <v/>
      </c>
      <c r="AS28" s="50" t="str">
        <f t="shared" si="19"/>
        <v/>
      </c>
      <c r="AT28" s="39" t="str">
        <f t="shared" si="20"/>
        <v/>
      </c>
      <c r="AU28" s="51" t="str">
        <f t="shared" si="21"/>
        <v/>
      </c>
      <c r="AV28" s="43" t="str">
        <f t="shared" si="22"/>
        <v/>
      </c>
      <c r="AW28" s="39" t="str">
        <f t="shared" si="23"/>
        <v/>
      </c>
      <c r="AX28" s="40" t="str">
        <f t="shared" si="24"/>
        <v/>
      </c>
      <c r="AY28" s="43" t="str">
        <f t="shared" si="25"/>
        <v/>
      </c>
      <c r="AZ28" s="39" t="str">
        <f t="shared" si="26"/>
        <v/>
      </c>
      <c r="BA28" s="40" t="str">
        <f t="shared" si="27"/>
        <v/>
      </c>
      <c r="BB28" s="43">
        <f t="shared" si="28"/>
        <v>1</v>
      </c>
      <c r="BC28" s="39" t="str">
        <f t="shared" si="29"/>
        <v/>
      </c>
      <c r="BD28" s="51" t="str">
        <f t="shared" si="30"/>
        <v/>
      </c>
      <c r="BE28" s="43" t="str">
        <f t="shared" si="31"/>
        <v/>
      </c>
      <c r="BF28" s="39" t="str">
        <f t="shared" si="32"/>
        <v/>
      </c>
      <c r="BG28" s="51" t="str">
        <f t="shared" si="33"/>
        <v/>
      </c>
    </row>
    <row r="29" spans="1:59" x14ac:dyDescent="0.25">
      <c r="A29" s="188">
        <f>IF(""=Redigering!A20,"",(Redigering!A20))</f>
        <v>19</v>
      </c>
      <c r="B29" s="188" t="str">
        <f>IF(""=Redigering!C20,"",(Redigering!C20))</f>
        <v>7_2</v>
      </c>
      <c r="C29" s="122" t="str">
        <f>IF(""=Redigering!D20,"",(Redigering!D20))</f>
        <v>Emissionsspektra</v>
      </c>
      <c r="D29" s="188">
        <f>IF(""=Redigering!E20,"",(Redigering!E20))</f>
        <v>2</v>
      </c>
      <c r="E29" s="195">
        <f>IF(""=Redigering!F20,"",(Redigering!F20))</f>
        <v>1</v>
      </c>
      <c r="F29" s="188" t="str">
        <f>IF(""=Redigering!G20,"",(Redigering!G20))</f>
        <v>U22</v>
      </c>
      <c r="G29" s="198" t="s">
        <v>155</v>
      </c>
      <c r="H29" s="188">
        <f>IF(""=Redigering!I20,"",(Redigering!I20))</f>
        <v>2</v>
      </c>
      <c r="I29" s="188" t="str">
        <f>IF(""=Redigering!J20,"",(Redigering!J20))</f>
        <v>E</v>
      </c>
      <c r="J29" s="188" t="str">
        <f t="shared" si="1"/>
        <v>2E</v>
      </c>
      <c r="K29" s="188" t="str">
        <f t="shared" si="2"/>
        <v>EU</v>
      </c>
      <c r="L29" s="188" t="str">
        <f t="shared" si="3"/>
        <v>E</v>
      </c>
      <c r="M29" s="188" t="str">
        <f>IF(""=Redigering!K20,"",(Redigering!K20))</f>
        <v/>
      </c>
      <c r="N29" s="188" t="str">
        <f>IF(""=Redigering!L20,"",(Redigering!L20))</f>
        <v/>
      </c>
      <c r="O29" s="188" t="str">
        <f>IF(""=Redigering!M20,"",(Redigering!M20))</f>
        <v/>
      </c>
      <c r="P29" s="188" t="str">
        <f>IF(""=Redigering!N20,"",(Redigering!N20))</f>
        <v/>
      </c>
      <c r="Q29" s="188" t="str">
        <f>IF(""=Redigering!O20,"",(Redigering!O20))</f>
        <v/>
      </c>
      <c r="R29" s="188" t="str">
        <f>IF(""=Redigering!P20,"",(Redigering!P20))</f>
        <v/>
      </c>
      <c r="S29" s="188" t="str">
        <f>IF(""=Redigering!Q20,"",(Redigering!Q20))</f>
        <v/>
      </c>
      <c r="T29" s="188" t="str">
        <f>IF(""=Redigering!R20,"",(Redigering!R20))</f>
        <v/>
      </c>
      <c r="U29" s="188" t="str">
        <f>IF(""=Redigering!S20,"",(Redigering!S20))</f>
        <v/>
      </c>
      <c r="V29" s="188" t="str">
        <f>IF(""=Redigering!T20,"",(Redigering!T20))</f>
        <v/>
      </c>
      <c r="W29" s="188" t="str">
        <f>IF(""=Redigering!U20,"",(Redigering!U20))</f>
        <v/>
      </c>
      <c r="X29" s="188" t="str">
        <f>IF(""=Redigering!V20,"",(Redigering!V20))</f>
        <v/>
      </c>
      <c r="Y29" s="188" t="str">
        <f>IF(""=Redigering!W20,"",(Redigering!W20))</f>
        <v/>
      </c>
      <c r="Z29" s="188" t="str">
        <f>IF(""=Redigering!X20,"",(Redigering!X20))</f>
        <v/>
      </c>
      <c r="AC29" s="41" t="str">
        <f t="shared" si="0"/>
        <v>7_2</v>
      </c>
      <c r="AD29" s="50">
        <f t="shared" si="4"/>
        <v>1</v>
      </c>
      <c r="AE29" s="39" t="str">
        <f t="shared" si="5"/>
        <v/>
      </c>
      <c r="AF29" s="40" t="str">
        <f t="shared" si="6"/>
        <v/>
      </c>
      <c r="AG29" s="50" t="str">
        <f t="shared" si="7"/>
        <v/>
      </c>
      <c r="AH29" s="39" t="str">
        <f t="shared" si="8"/>
        <v/>
      </c>
      <c r="AI29" s="51" t="str">
        <f t="shared" si="9"/>
        <v/>
      </c>
      <c r="AJ29" s="50">
        <f t="shared" si="10"/>
        <v>1</v>
      </c>
      <c r="AK29" s="39" t="str">
        <f t="shared" si="11"/>
        <v/>
      </c>
      <c r="AL29" s="51" t="str">
        <f t="shared" si="12"/>
        <v/>
      </c>
      <c r="AM29" s="50" t="str">
        <f t="shared" si="13"/>
        <v/>
      </c>
      <c r="AN29" s="39" t="str">
        <f t="shared" si="14"/>
        <v/>
      </c>
      <c r="AO29" s="51" t="str">
        <f t="shared" si="15"/>
        <v/>
      </c>
      <c r="AP29" s="50" t="str">
        <f t="shared" si="16"/>
        <v/>
      </c>
      <c r="AQ29" s="39" t="str">
        <f t="shared" si="17"/>
        <v/>
      </c>
      <c r="AR29" s="51" t="str">
        <f t="shared" si="18"/>
        <v/>
      </c>
      <c r="AS29" s="50" t="str">
        <f t="shared" si="19"/>
        <v/>
      </c>
      <c r="AT29" s="39" t="str">
        <f t="shared" si="20"/>
        <v/>
      </c>
      <c r="AU29" s="51" t="str">
        <f t="shared" si="21"/>
        <v/>
      </c>
      <c r="AV29" s="43" t="str">
        <f t="shared" si="22"/>
        <v/>
      </c>
      <c r="AW29" s="39" t="str">
        <f t="shared" si="23"/>
        <v/>
      </c>
      <c r="AX29" s="40" t="str">
        <f t="shared" si="24"/>
        <v/>
      </c>
      <c r="AY29" s="43" t="str">
        <f t="shared" si="25"/>
        <v/>
      </c>
      <c r="AZ29" s="39" t="str">
        <f t="shared" si="26"/>
        <v/>
      </c>
      <c r="BA29" s="40" t="str">
        <f t="shared" si="27"/>
        <v/>
      </c>
      <c r="BB29" s="43">
        <f t="shared" si="28"/>
        <v>1</v>
      </c>
      <c r="BC29" s="39" t="str">
        <f t="shared" si="29"/>
        <v/>
      </c>
      <c r="BD29" s="51" t="str">
        <f t="shared" si="30"/>
        <v/>
      </c>
      <c r="BE29" s="43" t="str">
        <f t="shared" si="31"/>
        <v/>
      </c>
      <c r="BF29" s="39" t="str">
        <f t="shared" si="32"/>
        <v/>
      </c>
      <c r="BG29" s="51" t="str">
        <f t="shared" si="33"/>
        <v/>
      </c>
    </row>
    <row r="30" spans="1:59" x14ac:dyDescent="0.25">
      <c r="A30" s="188">
        <f>IF(""=Redigering!A21,"",(Redigering!A21))</f>
        <v>20</v>
      </c>
      <c r="B30" s="188" t="str">
        <f>IF(""=Redigering!C21,"",(Redigering!C21))</f>
        <v>7_3</v>
      </c>
      <c r="C30" s="122" t="str">
        <f>IF(""=Redigering!D21,"",(Redigering!D21))</f>
        <v>Emissionsspektra</v>
      </c>
      <c r="D30" s="188">
        <f>IF(""=Redigering!E21,"",(Redigering!E21))</f>
        <v>2</v>
      </c>
      <c r="E30" s="195">
        <f>IF(""=Redigering!F21,"",(Redigering!F21))</f>
        <v>1</v>
      </c>
      <c r="F30" s="188" t="str">
        <f>IF(""=Redigering!G21,"",(Redigering!G21))</f>
        <v>U22</v>
      </c>
      <c r="G30" s="198" t="s">
        <v>155</v>
      </c>
      <c r="H30" s="188">
        <f>IF(""=Redigering!I21,"",(Redigering!I21))</f>
        <v>2</v>
      </c>
      <c r="I30" s="188" t="str">
        <f>IF(""=Redigering!J21,"",(Redigering!J21))</f>
        <v>E</v>
      </c>
      <c r="J30" s="188" t="str">
        <f t="shared" si="1"/>
        <v>2E</v>
      </c>
      <c r="K30" s="188" t="str">
        <f t="shared" si="2"/>
        <v>EU</v>
      </c>
      <c r="L30" s="188" t="str">
        <f t="shared" si="3"/>
        <v>E</v>
      </c>
      <c r="M30" s="188" t="str">
        <f>IF(""=Redigering!K21,"",(Redigering!K21))</f>
        <v/>
      </c>
      <c r="N30" s="188" t="str">
        <f>IF(""=Redigering!L21,"",(Redigering!L21))</f>
        <v/>
      </c>
      <c r="O30" s="188" t="str">
        <f>IF(""=Redigering!M21,"",(Redigering!M21))</f>
        <v/>
      </c>
      <c r="P30" s="188" t="str">
        <f>IF(""=Redigering!N21,"",(Redigering!N21))</f>
        <v/>
      </c>
      <c r="Q30" s="188" t="str">
        <f>IF(""=Redigering!O21,"",(Redigering!O21))</f>
        <v/>
      </c>
      <c r="R30" s="188" t="str">
        <f>IF(""=Redigering!P21,"",(Redigering!P21))</f>
        <v/>
      </c>
      <c r="S30" s="188" t="str">
        <f>IF(""=Redigering!Q21,"",(Redigering!Q21))</f>
        <v/>
      </c>
      <c r="T30" s="188" t="str">
        <f>IF(""=Redigering!R21,"",(Redigering!R21))</f>
        <v/>
      </c>
      <c r="U30" s="188" t="str">
        <f>IF(""=Redigering!S21,"",(Redigering!S21))</f>
        <v/>
      </c>
      <c r="V30" s="188" t="str">
        <f>IF(""=Redigering!T21,"",(Redigering!T21))</f>
        <v/>
      </c>
      <c r="W30" s="188" t="str">
        <f>IF(""=Redigering!U21,"",(Redigering!U21))</f>
        <v/>
      </c>
      <c r="X30" s="188" t="str">
        <f>IF(""=Redigering!V21,"",(Redigering!V21))</f>
        <v/>
      </c>
      <c r="Y30" s="188" t="str">
        <f>IF(""=Redigering!W21,"",(Redigering!W21))</f>
        <v/>
      </c>
      <c r="Z30" s="188" t="str">
        <f>IF(""=Redigering!X21,"",(Redigering!X21))</f>
        <v/>
      </c>
      <c r="AC30" s="41" t="str">
        <f t="shared" si="0"/>
        <v>7_3</v>
      </c>
      <c r="AD30" s="50">
        <f t="shared" si="4"/>
        <v>1</v>
      </c>
      <c r="AE30" s="39" t="str">
        <f t="shared" si="5"/>
        <v/>
      </c>
      <c r="AF30" s="40" t="str">
        <f t="shared" si="6"/>
        <v/>
      </c>
      <c r="AG30" s="50" t="str">
        <f t="shared" si="7"/>
        <v/>
      </c>
      <c r="AH30" s="39" t="str">
        <f t="shared" si="8"/>
        <v/>
      </c>
      <c r="AI30" s="51" t="str">
        <f t="shared" si="9"/>
        <v/>
      </c>
      <c r="AJ30" s="50">
        <f t="shared" si="10"/>
        <v>1</v>
      </c>
      <c r="AK30" s="39" t="str">
        <f t="shared" si="11"/>
        <v/>
      </c>
      <c r="AL30" s="51" t="str">
        <f t="shared" si="12"/>
        <v/>
      </c>
      <c r="AM30" s="50" t="str">
        <f t="shared" si="13"/>
        <v/>
      </c>
      <c r="AN30" s="39" t="str">
        <f t="shared" si="14"/>
        <v/>
      </c>
      <c r="AO30" s="51" t="str">
        <f t="shared" si="15"/>
        <v/>
      </c>
      <c r="AP30" s="50" t="str">
        <f t="shared" si="16"/>
        <v/>
      </c>
      <c r="AQ30" s="39" t="str">
        <f t="shared" si="17"/>
        <v/>
      </c>
      <c r="AR30" s="51" t="str">
        <f t="shared" si="18"/>
        <v/>
      </c>
      <c r="AS30" s="50" t="str">
        <f t="shared" si="19"/>
        <v/>
      </c>
      <c r="AT30" s="39" t="str">
        <f t="shared" si="20"/>
        <v/>
      </c>
      <c r="AU30" s="51" t="str">
        <f t="shared" si="21"/>
        <v/>
      </c>
      <c r="AV30" s="43" t="str">
        <f t="shared" si="22"/>
        <v/>
      </c>
      <c r="AW30" s="39" t="str">
        <f t="shared" si="23"/>
        <v/>
      </c>
      <c r="AX30" s="40" t="str">
        <f t="shared" si="24"/>
        <v/>
      </c>
      <c r="AY30" s="43" t="str">
        <f t="shared" si="25"/>
        <v/>
      </c>
      <c r="AZ30" s="39" t="str">
        <f t="shared" si="26"/>
        <v/>
      </c>
      <c r="BA30" s="40" t="str">
        <f t="shared" si="27"/>
        <v/>
      </c>
      <c r="BB30" s="43">
        <f t="shared" si="28"/>
        <v>1</v>
      </c>
      <c r="BC30" s="39" t="str">
        <f t="shared" si="29"/>
        <v/>
      </c>
      <c r="BD30" s="51" t="str">
        <f t="shared" si="30"/>
        <v/>
      </c>
      <c r="BE30" s="43" t="str">
        <f t="shared" si="31"/>
        <v/>
      </c>
      <c r="BF30" s="39" t="str">
        <f t="shared" si="32"/>
        <v/>
      </c>
      <c r="BG30" s="51" t="str">
        <f t="shared" si="33"/>
        <v/>
      </c>
    </row>
    <row r="31" spans="1:59" x14ac:dyDescent="0.25">
      <c r="A31" s="188">
        <f>IF(""=Redigering!A22,"",(Redigering!A22))</f>
        <v>21</v>
      </c>
      <c r="B31" s="188" t="str">
        <f>IF(""=Redigering!C22,"",(Redigering!C22))</f>
        <v>8_1</v>
      </c>
      <c r="C31" s="122" t="str">
        <f>IF(""=Redigering!D22,"",(Redigering!D22))</f>
        <v>Induktion lampa</v>
      </c>
      <c r="D31" s="188">
        <f>IF(""=Redigering!E22,"",(Redigering!E22))</f>
        <v>2</v>
      </c>
      <c r="E31" s="195">
        <f>IF(""=Redigering!F22,"",(Redigering!F22))</f>
        <v>1</v>
      </c>
      <c r="F31" s="188" t="str">
        <f>IF(""=Redigering!G22,"",(Redigering!G22))</f>
        <v>V25</v>
      </c>
      <c r="G31" s="198" t="s">
        <v>155</v>
      </c>
      <c r="H31" s="188">
        <f>IF(""=Redigering!I22,"",(Redigering!I22))</f>
        <v>1</v>
      </c>
      <c r="I31" s="188" t="str">
        <f>IF(""=Redigering!J22,"",(Redigering!J22))</f>
        <v>C</v>
      </c>
      <c r="J31" s="188" t="str">
        <f t="shared" si="1"/>
        <v>1C</v>
      </c>
      <c r="K31" s="188" t="str">
        <f t="shared" si="2"/>
        <v>CV</v>
      </c>
      <c r="L31" s="188" t="s">
        <v>5</v>
      </c>
      <c r="M31" s="188" t="str">
        <f>IF(""=Redigering!K22,"",(Redigering!K22))</f>
        <v/>
      </c>
      <c r="N31" s="188" t="str">
        <f>IF(""=Redigering!L22,"",(Redigering!L22))</f>
        <v/>
      </c>
      <c r="O31" s="188" t="str">
        <f>IF(""=Redigering!M22,"",(Redigering!M22))</f>
        <v/>
      </c>
      <c r="P31" s="188" t="str">
        <f>IF(""=Redigering!N22,"",(Redigering!N22))</f>
        <v/>
      </c>
      <c r="Q31" s="188" t="str">
        <f>IF(""=Redigering!O22,"",(Redigering!O22))</f>
        <v/>
      </c>
      <c r="R31" s="188" t="str">
        <f>IF(""=Redigering!P22,"",(Redigering!P22))</f>
        <v/>
      </c>
      <c r="S31" s="188" t="str">
        <f>IF(""=Redigering!Q22,"",(Redigering!Q22))</f>
        <v/>
      </c>
      <c r="T31" s="188" t="str">
        <f>IF(""=Redigering!R22,"",(Redigering!R22))</f>
        <v/>
      </c>
      <c r="U31" s="188" t="str">
        <f>IF(""=Redigering!S22,"",(Redigering!S22))</f>
        <v/>
      </c>
      <c r="V31" s="188" t="str">
        <f>IF(""=Redigering!T22,"",(Redigering!T22))</f>
        <v/>
      </c>
      <c r="W31" s="188" t="str">
        <f>IF(""=Redigering!U22,"",(Redigering!U22))</f>
        <v/>
      </c>
      <c r="X31" s="188" t="str">
        <f>IF(""=Redigering!V22,"",(Redigering!V22))</f>
        <v/>
      </c>
      <c r="Y31" s="188" t="str">
        <f>IF(""=Redigering!W22,"",(Redigering!W22))</f>
        <v/>
      </c>
      <c r="Z31" s="188" t="str">
        <f>IF(""=Redigering!X22,"",(Redigering!X22))</f>
        <v/>
      </c>
      <c r="AC31" s="41" t="str">
        <f t="shared" si="0"/>
        <v>8_1</v>
      </c>
      <c r="AD31" s="50" t="str">
        <f t="shared" si="4"/>
        <v/>
      </c>
      <c r="AE31" s="39">
        <f t="shared" si="5"/>
        <v>1</v>
      </c>
      <c r="AF31" s="40" t="str">
        <f t="shared" si="6"/>
        <v/>
      </c>
      <c r="AG31" s="50" t="str">
        <f t="shared" si="7"/>
        <v/>
      </c>
      <c r="AH31" s="39">
        <f t="shared" si="8"/>
        <v>1</v>
      </c>
      <c r="AI31" s="51" t="str">
        <f t="shared" si="9"/>
        <v/>
      </c>
      <c r="AJ31" s="50" t="str">
        <f t="shared" si="10"/>
        <v/>
      </c>
      <c r="AK31" s="39" t="str">
        <f t="shared" si="11"/>
        <v/>
      </c>
      <c r="AL31" s="51" t="str">
        <f t="shared" si="12"/>
        <v/>
      </c>
      <c r="AM31" s="50" t="str">
        <f t="shared" si="13"/>
        <v/>
      </c>
      <c r="AN31" s="39" t="str">
        <f t="shared" si="14"/>
        <v/>
      </c>
      <c r="AO31" s="51" t="str">
        <f t="shared" si="15"/>
        <v/>
      </c>
      <c r="AP31" s="50" t="str">
        <f t="shared" si="16"/>
        <v/>
      </c>
      <c r="AQ31" s="39" t="str">
        <f t="shared" si="17"/>
        <v/>
      </c>
      <c r="AR31" s="51" t="str">
        <f t="shared" si="18"/>
        <v/>
      </c>
      <c r="AS31" s="50" t="str">
        <f t="shared" si="19"/>
        <v/>
      </c>
      <c r="AT31" s="39" t="str">
        <f t="shared" si="20"/>
        <v/>
      </c>
      <c r="AU31" s="51" t="str">
        <f t="shared" si="21"/>
        <v/>
      </c>
      <c r="AV31" s="43" t="str">
        <f t="shared" si="22"/>
        <v/>
      </c>
      <c r="AW31" s="39" t="str">
        <f t="shared" si="23"/>
        <v/>
      </c>
      <c r="AX31" s="40" t="str">
        <f t="shared" si="24"/>
        <v/>
      </c>
      <c r="AY31" s="43" t="str">
        <f t="shared" si="25"/>
        <v/>
      </c>
      <c r="AZ31" s="39">
        <f t="shared" si="26"/>
        <v>1</v>
      </c>
      <c r="BA31" s="40" t="str">
        <f t="shared" si="27"/>
        <v/>
      </c>
      <c r="BB31" s="43" t="str">
        <f t="shared" si="28"/>
        <v/>
      </c>
      <c r="BC31" s="39" t="str">
        <f t="shared" si="29"/>
        <v/>
      </c>
      <c r="BD31" s="51" t="str">
        <f t="shared" si="30"/>
        <v/>
      </c>
      <c r="BE31" s="43" t="str">
        <f t="shared" si="31"/>
        <v/>
      </c>
      <c r="BF31" s="39" t="str">
        <f t="shared" si="32"/>
        <v/>
      </c>
      <c r="BG31" s="51" t="str">
        <f t="shared" si="33"/>
        <v/>
      </c>
    </row>
    <row r="32" spans="1:59" x14ac:dyDescent="0.25">
      <c r="A32" s="188">
        <f>IF(""=Redigering!A23,"",(Redigering!A23))</f>
        <v>22</v>
      </c>
      <c r="B32" s="188" t="str">
        <f>IF(""=Redigering!C23,"",(Redigering!C23))</f>
        <v>9a_1</v>
      </c>
      <c r="C32" s="122" t="str">
        <f>IF(""=Redigering!D23,"",(Redigering!D23))</f>
        <v>Övningskör</v>
      </c>
      <c r="D32" s="188">
        <f>IF(""=Redigering!E23,"",(Redigering!E23))</f>
        <v>2</v>
      </c>
      <c r="E32" s="195">
        <f>IF(""=Redigering!F23,"",(Redigering!F23))</f>
        <v>1</v>
      </c>
      <c r="F32" s="188" t="str">
        <f>IF(""=Redigering!G23,"",(Redigering!G23))</f>
        <v>R22</v>
      </c>
      <c r="G32" s="198" t="s">
        <v>155</v>
      </c>
      <c r="H32" s="188">
        <f>IF(""=Redigering!I23,"",(Redigering!I23))</f>
        <v>1</v>
      </c>
      <c r="I32" s="188" t="str">
        <f>IF(""=Redigering!J23,"",(Redigering!J23))</f>
        <v>C</v>
      </c>
      <c r="J32" s="188" t="str">
        <f t="shared" si="1"/>
        <v>1C</v>
      </c>
      <c r="K32" s="188" t="str">
        <f t="shared" si="2"/>
        <v>CR</v>
      </c>
      <c r="L32" s="188" t="s">
        <v>5</v>
      </c>
      <c r="M32" s="188" t="str">
        <f>IF(""=Redigering!K23,"",(Redigering!K23))</f>
        <v/>
      </c>
      <c r="N32" s="188" t="str">
        <f>IF(""=Redigering!L23,"",(Redigering!L23))</f>
        <v/>
      </c>
      <c r="O32" s="188" t="str">
        <f>IF(""=Redigering!M23,"",(Redigering!M23))</f>
        <v/>
      </c>
      <c r="P32" s="188" t="str">
        <f>IF(""=Redigering!N23,"",(Redigering!N23))</f>
        <v/>
      </c>
      <c r="Q32" s="188" t="str">
        <f>IF(""=Redigering!O23,"",(Redigering!O23))</f>
        <v/>
      </c>
      <c r="R32" s="188" t="str">
        <f>IF(""=Redigering!P23,"",(Redigering!P23))</f>
        <v/>
      </c>
      <c r="S32" s="188" t="str">
        <f>IF(""=Redigering!Q23,"",(Redigering!Q23))</f>
        <v/>
      </c>
      <c r="T32" s="188" t="str">
        <f>IF(""=Redigering!R23,"",(Redigering!R23))</f>
        <v/>
      </c>
      <c r="U32" s="188" t="str">
        <f>IF(""=Redigering!S23,"",(Redigering!S23))</f>
        <v/>
      </c>
      <c r="V32" s="188" t="str">
        <f>IF(""=Redigering!T23,"",(Redigering!T23))</f>
        <v/>
      </c>
      <c r="W32" s="188" t="str">
        <f>IF(""=Redigering!U23,"",(Redigering!U23))</f>
        <v/>
      </c>
      <c r="X32" s="188" t="str">
        <f>IF(""=Redigering!V23,"",(Redigering!V23))</f>
        <v/>
      </c>
      <c r="Y32" s="188" t="str">
        <f>IF(""=Redigering!W23,"",(Redigering!W23))</f>
        <v/>
      </c>
      <c r="Z32" s="188" t="str">
        <f>IF(""=Redigering!X23,"",(Redigering!X23))</f>
        <v/>
      </c>
      <c r="AC32" s="41" t="str">
        <f t="shared" si="0"/>
        <v>9a_1</v>
      </c>
      <c r="AD32" s="50" t="str">
        <f t="shared" si="4"/>
        <v/>
      </c>
      <c r="AE32" s="39">
        <f t="shared" si="5"/>
        <v>1</v>
      </c>
      <c r="AF32" s="40" t="str">
        <f t="shared" si="6"/>
        <v/>
      </c>
      <c r="AG32" s="50" t="str">
        <f t="shared" si="7"/>
        <v/>
      </c>
      <c r="AH32" s="39">
        <f t="shared" si="8"/>
        <v>1</v>
      </c>
      <c r="AI32" s="51" t="str">
        <f t="shared" si="9"/>
        <v/>
      </c>
      <c r="AJ32" s="50" t="str">
        <f t="shared" si="10"/>
        <v/>
      </c>
      <c r="AK32" s="39" t="str">
        <f t="shared" si="11"/>
        <v/>
      </c>
      <c r="AL32" s="51" t="str">
        <f t="shared" si="12"/>
        <v/>
      </c>
      <c r="AM32" s="50" t="str">
        <f t="shared" si="13"/>
        <v/>
      </c>
      <c r="AN32" s="39" t="str">
        <f t="shared" si="14"/>
        <v/>
      </c>
      <c r="AO32" s="51" t="str">
        <f t="shared" si="15"/>
        <v/>
      </c>
      <c r="AP32" s="50" t="str">
        <f t="shared" si="16"/>
        <v/>
      </c>
      <c r="AQ32" s="39" t="str">
        <f t="shared" si="17"/>
        <v/>
      </c>
      <c r="AR32" s="51" t="str">
        <f t="shared" si="18"/>
        <v/>
      </c>
      <c r="AS32" s="50" t="str">
        <f t="shared" si="19"/>
        <v/>
      </c>
      <c r="AT32" s="39" t="str">
        <f t="shared" si="20"/>
        <v/>
      </c>
      <c r="AU32" s="51" t="str">
        <f t="shared" si="21"/>
        <v/>
      </c>
      <c r="AV32" s="43" t="str">
        <f t="shared" si="22"/>
        <v/>
      </c>
      <c r="AW32" s="39">
        <f t="shared" si="23"/>
        <v>1</v>
      </c>
      <c r="AX32" s="40" t="str">
        <f t="shared" si="24"/>
        <v/>
      </c>
      <c r="AY32" s="43" t="str">
        <f t="shared" si="25"/>
        <v/>
      </c>
      <c r="AZ32" s="39" t="str">
        <f t="shared" si="26"/>
        <v/>
      </c>
      <c r="BA32" s="40" t="str">
        <f t="shared" si="27"/>
        <v/>
      </c>
      <c r="BB32" s="43" t="str">
        <f t="shared" si="28"/>
        <v/>
      </c>
      <c r="BC32" s="39" t="str">
        <f t="shared" si="29"/>
        <v/>
      </c>
      <c r="BD32" s="51" t="str">
        <f t="shared" si="30"/>
        <v/>
      </c>
      <c r="BE32" s="43" t="str">
        <f t="shared" si="31"/>
        <v/>
      </c>
      <c r="BF32" s="39" t="str">
        <f t="shared" si="32"/>
        <v/>
      </c>
      <c r="BG32" s="51" t="str">
        <f t="shared" si="33"/>
        <v/>
      </c>
    </row>
    <row r="33" spans="1:59" x14ac:dyDescent="0.25">
      <c r="A33" s="188">
        <f>IF(""=Redigering!A24,"",(Redigering!A24))</f>
        <v>23</v>
      </c>
      <c r="B33" s="188" t="str">
        <f>IF(""=Redigering!C24,"",(Redigering!C24))</f>
        <v>9a_2</v>
      </c>
      <c r="C33" s="122" t="str">
        <f>IF(""=Redigering!D24,"",(Redigering!D24))</f>
        <v>Övningskör</v>
      </c>
      <c r="D33" s="188">
        <f>IF(""=Redigering!E24,"",(Redigering!E24))</f>
        <v>2</v>
      </c>
      <c r="E33" s="195">
        <f>IF(""=Redigering!F24,"",(Redigering!F24))</f>
        <v>1</v>
      </c>
      <c r="F33" s="188" t="str">
        <f>IF(""=Redigering!G24,"",(Redigering!G24))</f>
        <v>R22</v>
      </c>
      <c r="G33" s="198" t="s">
        <v>155</v>
      </c>
      <c r="H33" s="188">
        <f>IF(""=Redigering!I24,"",(Redigering!I24))</f>
        <v>2</v>
      </c>
      <c r="I33" s="188" t="str">
        <f>IF(""=Redigering!J24,"",(Redigering!J24))</f>
        <v>C</v>
      </c>
      <c r="J33" s="188" t="str">
        <f t="shared" si="1"/>
        <v>2C</v>
      </c>
      <c r="K33" s="188" t="str">
        <f t="shared" si="2"/>
        <v>CR</v>
      </c>
      <c r="L33" s="188" t="str">
        <f t="shared" si="3"/>
        <v>C</v>
      </c>
      <c r="M33" s="188" t="str">
        <f>IF(""=Redigering!K24,"",(Redigering!K24))</f>
        <v/>
      </c>
      <c r="N33" s="188" t="str">
        <f>IF(""=Redigering!L24,"",(Redigering!L24))</f>
        <v/>
      </c>
      <c r="O33" s="188" t="str">
        <f>IF(""=Redigering!M24,"",(Redigering!M24))</f>
        <v/>
      </c>
      <c r="P33" s="188" t="str">
        <f>IF(""=Redigering!N24,"",(Redigering!N24))</f>
        <v/>
      </c>
      <c r="Q33" s="188" t="str">
        <f>IF(""=Redigering!O24,"",(Redigering!O24))</f>
        <v/>
      </c>
      <c r="R33" s="188" t="str">
        <f>IF(""=Redigering!P24,"",(Redigering!P24))</f>
        <v/>
      </c>
      <c r="S33" s="188" t="str">
        <f>IF(""=Redigering!Q24,"",(Redigering!Q24))</f>
        <v/>
      </c>
      <c r="T33" s="188" t="str">
        <f>IF(""=Redigering!R24,"",(Redigering!R24))</f>
        <v/>
      </c>
      <c r="U33" s="188" t="str">
        <f>IF(""=Redigering!S24,"",(Redigering!S24))</f>
        <v/>
      </c>
      <c r="V33" s="188" t="str">
        <f>IF(""=Redigering!T24,"",(Redigering!T24))</f>
        <v/>
      </c>
      <c r="W33" s="188" t="str">
        <f>IF(""=Redigering!U24,"",(Redigering!U24))</f>
        <v/>
      </c>
      <c r="X33" s="188" t="str">
        <f>IF(""=Redigering!V24,"",(Redigering!V24))</f>
        <v/>
      </c>
      <c r="Y33" s="188" t="str">
        <f>IF(""=Redigering!W24,"",(Redigering!W24))</f>
        <v/>
      </c>
      <c r="Z33" s="188" t="str">
        <f>IF(""=Redigering!X24,"",(Redigering!X24))</f>
        <v/>
      </c>
      <c r="AC33" s="41" t="str">
        <f t="shared" si="0"/>
        <v>9a_2</v>
      </c>
      <c r="AD33" s="50" t="str">
        <f t="shared" si="4"/>
        <v/>
      </c>
      <c r="AE33" s="39">
        <f t="shared" si="5"/>
        <v>1</v>
      </c>
      <c r="AF33" s="40" t="str">
        <f t="shared" si="6"/>
        <v/>
      </c>
      <c r="AG33" s="50" t="str">
        <f t="shared" si="7"/>
        <v/>
      </c>
      <c r="AH33" s="39" t="str">
        <f t="shared" si="8"/>
        <v/>
      </c>
      <c r="AI33" s="51" t="str">
        <f t="shared" si="9"/>
        <v/>
      </c>
      <c r="AJ33" s="50" t="str">
        <f t="shared" si="10"/>
        <v/>
      </c>
      <c r="AK33" s="39">
        <f t="shared" si="11"/>
        <v>1</v>
      </c>
      <c r="AL33" s="51" t="str">
        <f t="shared" si="12"/>
        <v/>
      </c>
      <c r="AM33" s="50" t="str">
        <f t="shared" si="13"/>
        <v/>
      </c>
      <c r="AN33" s="39" t="str">
        <f t="shared" si="14"/>
        <v/>
      </c>
      <c r="AO33" s="51" t="str">
        <f t="shared" si="15"/>
        <v/>
      </c>
      <c r="AP33" s="50" t="str">
        <f t="shared" si="16"/>
        <v/>
      </c>
      <c r="AQ33" s="39" t="str">
        <f t="shared" si="17"/>
        <v/>
      </c>
      <c r="AR33" s="51" t="str">
        <f t="shared" si="18"/>
        <v/>
      </c>
      <c r="AS33" s="50" t="str">
        <f t="shared" si="19"/>
        <v/>
      </c>
      <c r="AT33" s="39" t="str">
        <f t="shared" si="20"/>
        <v/>
      </c>
      <c r="AU33" s="51" t="str">
        <f t="shared" si="21"/>
        <v/>
      </c>
      <c r="AV33" s="43" t="str">
        <f t="shared" si="22"/>
        <v/>
      </c>
      <c r="AW33" s="39">
        <f t="shared" si="23"/>
        <v>1</v>
      </c>
      <c r="AX33" s="40" t="str">
        <f t="shared" si="24"/>
        <v/>
      </c>
      <c r="AY33" s="43" t="str">
        <f t="shared" si="25"/>
        <v/>
      </c>
      <c r="AZ33" s="39" t="str">
        <f t="shared" si="26"/>
        <v/>
      </c>
      <c r="BA33" s="40" t="str">
        <f t="shared" si="27"/>
        <v/>
      </c>
      <c r="BB33" s="43" t="str">
        <f t="shared" si="28"/>
        <v/>
      </c>
      <c r="BC33" s="39" t="str">
        <f t="shared" si="29"/>
        <v/>
      </c>
      <c r="BD33" s="51" t="str">
        <f t="shared" si="30"/>
        <v/>
      </c>
      <c r="BE33" s="43" t="str">
        <f t="shared" si="31"/>
        <v/>
      </c>
      <c r="BF33" s="39" t="str">
        <f t="shared" si="32"/>
        <v/>
      </c>
      <c r="BG33" s="51" t="str">
        <f t="shared" si="33"/>
        <v/>
      </c>
    </row>
    <row r="34" spans="1:59" x14ac:dyDescent="0.25">
      <c r="A34" s="188">
        <f>IF(""=Redigering!A25,"",(Redigering!A25))</f>
        <v>24</v>
      </c>
      <c r="B34" s="188" t="str">
        <f>IF(""=Redigering!C25,"",(Redigering!C25))</f>
        <v>9b_1</v>
      </c>
      <c r="C34" s="122" t="str">
        <f>IF(""=Redigering!D25,"",(Redigering!D25))</f>
        <v>Övningskör</v>
      </c>
      <c r="D34" s="188">
        <f>IF(""=Redigering!E25,"",(Redigering!E25))</f>
        <v>2</v>
      </c>
      <c r="E34" s="195">
        <f>IF(""=Redigering!F25,"",(Redigering!F25))</f>
        <v>1</v>
      </c>
      <c r="F34" s="188" t="str">
        <f>IF(""=Redigering!G25,"",(Redigering!G25))</f>
        <v>R22</v>
      </c>
      <c r="G34" s="198" t="s">
        <v>155</v>
      </c>
      <c r="H34" s="188">
        <f>IF(""=Redigering!I25,"",(Redigering!I25))</f>
        <v>2</v>
      </c>
      <c r="I34" s="188" t="str">
        <f>IF(""=Redigering!J25,"",(Redigering!J25))</f>
        <v>C</v>
      </c>
      <c r="J34" s="188" t="str">
        <f t="shared" si="1"/>
        <v>2C</v>
      </c>
      <c r="K34" s="188" t="str">
        <f t="shared" si="2"/>
        <v>CR</v>
      </c>
      <c r="L34" s="188" t="str">
        <f t="shared" si="3"/>
        <v>C</v>
      </c>
      <c r="M34" s="188" t="str">
        <f>IF(""=Redigering!K25,"",(Redigering!K25))</f>
        <v/>
      </c>
      <c r="N34" s="188" t="str">
        <f>IF(""=Redigering!L25,"",(Redigering!L25))</f>
        <v/>
      </c>
      <c r="O34" s="188" t="str">
        <f>IF(""=Redigering!M25,"",(Redigering!M25))</f>
        <v/>
      </c>
      <c r="P34" s="188" t="str">
        <f>IF(""=Redigering!N25,"",(Redigering!N25))</f>
        <v/>
      </c>
      <c r="Q34" s="188" t="str">
        <f>IF(""=Redigering!O25,"",(Redigering!O25))</f>
        <v/>
      </c>
      <c r="R34" s="188" t="str">
        <f>IF(""=Redigering!P25,"",(Redigering!P25))</f>
        <v/>
      </c>
      <c r="S34" s="188" t="str">
        <f>IF(""=Redigering!Q25,"",(Redigering!Q25))</f>
        <v/>
      </c>
      <c r="T34" s="188" t="str">
        <f>IF(""=Redigering!R25,"",(Redigering!R25))</f>
        <v/>
      </c>
      <c r="U34" s="188" t="str">
        <f>IF(""=Redigering!S25,"",(Redigering!S25))</f>
        <v/>
      </c>
      <c r="V34" s="188" t="str">
        <f>IF(""=Redigering!T25,"",(Redigering!T25))</f>
        <v/>
      </c>
      <c r="W34" s="188" t="str">
        <f>IF(""=Redigering!U25,"",(Redigering!U25))</f>
        <v/>
      </c>
      <c r="X34" s="188" t="str">
        <f>IF(""=Redigering!V25,"",(Redigering!V25))</f>
        <v/>
      </c>
      <c r="Y34" s="188" t="str">
        <f>IF(""=Redigering!W25,"",(Redigering!W25))</f>
        <v/>
      </c>
      <c r="Z34" s="188" t="str">
        <f>IF(""=Redigering!X25,"",(Redigering!X25))</f>
        <v/>
      </c>
      <c r="AC34" s="41" t="str">
        <f t="shared" si="0"/>
        <v>9b_1</v>
      </c>
      <c r="AD34" s="50" t="str">
        <f t="shared" si="4"/>
        <v/>
      </c>
      <c r="AE34" s="39">
        <f t="shared" si="5"/>
        <v>1</v>
      </c>
      <c r="AF34" s="40" t="str">
        <f t="shared" si="6"/>
        <v/>
      </c>
      <c r="AG34" s="50" t="str">
        <f t="shared" si="7"/>
        <v/>
      </c>
      <c r="AH34" s="39" t="str">
        <f t="shared" si="8"/>
        <v/>
      </c>
      <c r="AI34" s="51" t="str">
        <f t="shared" si="9"/>
        <v/>
      </c>
      <c r="AJ34" s="50" t="str">
        <f t="shared" si="10"/>
        <v/>
      </c>
      <c r="AK34" s="39">
        <f t="shared" si="11"/>
        <v>1</v>
      </c>
      <c r="AL34" s="51" t="str">
        <f t="shared" si="12"/>
        <v/>
      </c>
      <c r="AM34" s="50" t="str">
        <f t="shared" si="13"/>
        <v/>
      </c>
      <c r="AN34" s="39" t="str">
        <f t="shared" si="14"/>
        <v/>
      </c>
      <c r="AO34" s="51" t="str">
        <f t="shared" si="15"/>
        <v/>
      </c>
      <c r="AP34" s="50" t="str">
        <f t="shared" si="16"/>
        <v/>
      </c>
      <c r="AQ34" s="39" t="str">
        <f t="shared" si="17"/>
        <v/>
      </c>
      <c r="AR34" s="51" t="str">
        <f t="shared" si="18"/>
        <v/>
      </c>
      <c r="AS34" s="50" t="str">
        <f t="shared" si="19"/>
        <v/>
      </c>
      <c r="AT34" s="39" t="str">
        <f t="shared" si="20"/>
        <v/>
      </c>
      <c r="AU34" s="51" t="str">
        <f t="shared" si="21"/>
        <v/>
      </c>
      <c r="AV34" s="43" t="str">
        <f t="shared" si="22"/>
        <v/>
      </c>
      <c r="AW34" s="39">
        <f t="shared" si="23"/>
        <v>1</v>
      </c>
      <c r="AX34" s="40" t="str">
        <f t="shared" si="24"/>
        <v/>
      </c>
      <c r="AY34" s="43" t="str">
        <f t="shared" si="25"/>
        <v/>
      </c>
      <c r="AZ34" s="39" t="str">
        <f t="shared" si="26"/>
        <v/>
      </c>
      <c r="BA34" s="40" t="str">
        <f t="shared" si="27"/>
        <v/>
      </c>
      <c r="BB34" s="43" t="str">
        <f t="shared" si="28"/>
        <v/>
      </c>
      <c r="BC34" s="39" t="str">
        <f t="shared" si="29"/>
        <v/>
      </c>
      <c r="BD34" s="51" t="str">
        <f t="shared" si="30"/>
        <v/>
      </c>
      <c r="BE34" s="43" t="str">
        <f t="shared" si="31"/>
        <v/>
      </c>
      <c r="BF34" s="39" t="str">
        <f t="shared" si="32"/>
        <v/>
      </c>
      <c r="BG34" s="51" t="str">
        <f t="shared" si="33"/>
        <v/>
      </c>
    </row>
    <row r="35" spans="1:59" x14ac:dyDescent="0.25">
      <c r="A35" s="188">
        <f>IF(""=Redigering!A26,"",(Redigering!A26))</f>
        <v>25</v>
      </c>
      <c r="B35" s="188" t="str">
        <f>IF(""=Redigering!C26,"",(Redigering!C26))</f>
        <v>9b_2</v>
      </c>
      <c r="C35" s="122" t="str">
        <f>IF(""=Redigering!D26,"",(Redigering!D26))</f>
        <v>Övningskör</v>
      </c>
      <c r="D35" s="188">
        <f>IF(""=Redigering!E26,"",(Redigering!E26))</f>
        <v>2</v>
      </c>
      <c r="E35" s="195">
        <f>IF(""=Redigering!F26,"",(Redigering!F26))</f>
        <v>1</v>
      </c>
      <c r="F35" s="188" t="str">
        <f>IF(""=Redigering!G26,"",(Redigering!G26))</f>
        <v>R22</v>
      </c>
      <c r="G35" s="198" t="s">
        <v>155</v>
      </c>
      <c r="H35" s="188">
        <f>IF(""=Redigering!I26,"",(Redigering!I26))</f>
        <v>2</v>
      </c>
      <c r="I35" s="188" t="str">
        <f>IF(""=Redigering!J26,"",(Redigering!J26))</f>
        <v>C</v>
      </c>
      <c r="J35" s="188" t="str">
        <f t="shared" si="1"/>
        <v>2C</v>
      </c>
      <c r="K35" s="188" t="str">
        <f t="shared" si="2"/>
        <v>CR</v>
      </c>
      <c r="L35" s="188" t="str">
        <f t="shared" si="3"/>
        <v>C</v>
      </c>
      <c r="M35" s="188" t="str">
        <f>IF(""=Redigering!K26,"",(Redigering!K26))</f>
        <v/>
      </c>
      <c r="N35" s="188" t="str">
        <f>IF(""=Redigering!L26,"",(Redigering!L26))</f>
        <v/>
      </c>
      <c r="O35" s="188" t="str">
        <f>IF(""=Redigering!M26,"",(Redigering!M26))</f>
        <v/>
      </c>
      <c r="P35" s="188" t="str">
        <f>IF(""=Redigering!N26,"",(Redigering!N26))</f>
        <v/>
      </c>
      <c r="Q35" s="188" t="str">
        <f>IF(""=Redigering!O26,"",(Redigering!O26))</f>
        <v/>
      </c>
      <c r="R35" s="188" t="str">
        <f>IF(""=Redigering!P26,"",(Redigering!P26))</f>
        <v/>
      </c>
      <c r="S35" s="188" t="str">
        <f>IF(""=Redigering!Q26,"",(Redigering!Q26))</f>
        <v/>
      </c>
      <c r="T35" s="188" t="str">
        <f>IF(""=Redigering!R26,"",(Redigering!R26))</f>
        <v/>
      </c>
      <c r="U35" s="188" t="str">
        <f>IF(""=Redigering!S26,"",(Redigering!S26))</f>
        <v/>
      </c>
      <c r="V35" s="188" t="str">
        <f>IF(""=Redigering!T26,"",(Redigering!T26))</f>
        <v/>
      </c>
      <c r="W35" s="188" t="str">
        <f>IF(""=Redigering!U26,"",(Redigering!U26))</f>
        <v/>
      </c>
      <c r="X35" s="188" t="str">
        <f>IF(""=Redigering!V26,"",(Redigering!V26))</f>
        <v/>
      </c>
      <c r="Y35" s="188" t="str">
        <f>IF(""=Redigering!W26,"",(Redigering!W26))</f>
        <v/>
      </c>
      <c r="Z35" s="188" t="str">
        <f>IF(""=Redigering!X26,"",(Redigering!X26))</f>
        <v/>
      </c>
      <c r="AC35" s="41" t="str">
        <f t="shared" si="0"/>
        <v>9b_2</v>
      </c>
      <c r="AD35" s="50" t="str">
        <f t="shared" si="4"/>
        <v/>
      </c>
      <c r="AE35" s="39">
        <f t="shared" si="5"/>
        <v>1</v>
      </c>
      <c r="AF35" s="40" t="str">
        <f t="shared" si="6"/>
        <v/>
      </c>
      <c r="AG35" s="50" t="str">
        <f t="shared" si="7"/>
        <v/>
      </c>
      <c r="AH35" s="39" t="str">
        <f t="shared" si="8"/>
        <v/>
      </c>
      <c r="AI35" s="51" t="str">
        <f t="shared" si="9"/>
        <v/>
      </c>
      <c r="AJ35" s="50" t="str">
        <f t="shared" si="10"/>
        <v/>
      </c>
      <c r="AK35" s="39">
        <f t="shared" si="11"/>
        <v>1</v>
      </c>
      <c r="AL35" s="51" t="str">
        <f t="shared" si="12"/>
        <v/>
      </c>
      <c r="AM35" s="50" t="str">
        <f t="shared" si="13"/>
        <v/>
      </c>
      <c r="AN35" s="39" t="str">
        <f t="shared" si="14"/>
        <v/>
      </c>
      <c r="AO35" s="51" t="str">
        <f t="shared" si="15"/>
        <v/>
      </c>
      <c r="AP35" s="50" t="str">
        <f t="shared" si="16"/>
        <v/>
      </c>
      <c r="AQ35" s="39" t="str">
        <f t="shared" si="17"/>
        <v/>
      </c>
      <c r="AR35" s="51" t="str">
        <f t="shared" si="18"/>
        <v/>
      </c>
      <c r="AS35" s="50" t="str">
        <f t="shared" si="19"/>
        <v/>
      </c>
      <c r="AT35" s="39" t="str">
        <f t="shared" si="20"/>
        <v/>
      </c>
      <c r="AU35" s="51" t="str">
        <f t="shared" si="21"/>
        <v/>
      </c>
      <c r="AV35" s="43" t="str">
        <f t="shared" si="22"/>
        <v/>
      </c>
      <c r="AW35" s="39">
        <f t="shared" si="23"/>
        <v>1</v>
      </c>
      <c r="AX35" s="40" t="str">
        <f t="shared" si="24"/>
        <v/>
      </c>
      <c r="AY35" s="43" t="str">
        <f t="shared" si="25"/>
        <v/>
      </c>
      <c r="AZ35" s="39" t="str">
        <f t="shared" si="26"/>
        <v/>
      </c>
      <c r="BA35" s="40" t="str">
        <f t="shared" si="27"/>
        <v/>
      </c>
      <c r="BB35" s="43" t="str">
        <f t="shared" si="28"/>
        <v/>
      </c>
      <c r="BC35" s="39" t="str">
        <f t="shared" si="29"/>
        <v/>
      </c>
      <c r="BD35" s="51" t="str">
        <f t="shared" si="30"/>
        <v/>
      </c>
      <c r="BE35" s="43" t="str">
        <f t="shared" si="31"/>
        <v/>
      </c>
      <c r="BF35" s="39" t="str">
        <f t="shared" si="32"/>
        <v/>
      </c>
      <c r="BG35" s="51" t="str">
        <f t="shared" si="33"/>
        <v/>
      </c>
    </row>
    <row r="36" spans="1:59" x14ac:dyDescent="0.25">
      <c r="A36" s="188">
        <f>IF(""=Redigering!A27,"",(Redigering!A27))</f>
        <v>26</v>
      </c>
      <c r="B36" s="188" t="str">
        <f>IF(""=Redigering!C27,"",(Redigering!C27))</f>
        <v>10_1</v>
      </c>
      <c r="C36" s="122" t="str">
        <f>IF(""=Redigering!D27,"",(Redigering!D27))</f>
        <v>Tennisserv</v>
      </c>
      <c r="D36" s="188">
        <f>IF(""=Redigering!E27,"",(Redigering!E27))</f>
        <v>2</v>
      </c>
      <c r="E36" s="195">
        <f>IF(""=Redigering!F27,"",(Redigering!F27))</f>
        <v>1</v>
      </c>
      <c r="F36" s="188" t="str">
        <f>IF(""=Redigering!G27,"",(Redigering!G27))</f>
        <v>R21</v>
      </c>
      <c r="G36" s="198" t="s">
        <v>155</v>
      </c>
      <c r="H36" s="188">
        <f>IF(""=Redigering!I27,"",(Redigering!I27))</f>
        <v>1</v>
      </c>
      <c r="I36" s="188" t="str">
        <f>IF(""=Redigering!J27,"",(Redigering!J27))</f>
        <v>E</v>
      </c>
      <c r="J36" s="188" t="str">
        <f t="shared" si="1"/>
        <v>1E</v>
      </c>
      <c r="K36" s="188" t="str">
        <f t="shared" si="2"/>
        <v>ER</v>
      </c>
      <c r="L36" s="188" t="str">
        <f t="shared" si="3"/>
        <v>E</v>
      </c>
      <c r="M36" s="188" t="str">
        <f>IF(""=Redigering!K27,"",(Redigering!K27))</f>
        <v/>
      </c>
      <c r="N36" s="188" t="str">
        <f>IF(""=Redigering!L27,"",(Redigering!L27))</f>
        <v/>
      </c>
      <c r="O36" s="188" t="str">
        <f>IF(""=Redigering!M27,"",(Redigering!M27))</f>
        <v/>
      </c>
      <c r="P36" s="188" t="str">
        <f>IF(""=Redigering!N27,"",(Redigering!N27))</f>
        <v/>
      </c>
      <c r="Q36" s="188" t="str">
        <f>IF(""=Redigering!O27,"",(Redigering!O27))</f>
        <v/>
      </c>
      <c r="R36" s="188" t="str">
        <f>IF(""=Redigering!P27,"",(Redigering!P27))</f>
        <v/>
      </c>
      <c r="S36" s="188" t="str">
        <f>IF(""=Redigering!Q27,"",(Redigering!Q27))</f>
        <v/>
      </c>
      <c r="T36" s="188" t="str">
        <f>IF(""=Redigering!R27,"",(Redigering!R27))</f>
        <v/>
      </c>
      <c r="U36" s="188" t="str">
        <f>IF(""=Redigering!S27,"",(Redigering!S27))</f>
        <v/>
      </c>
      <c r="V36" s="188" t="str">
        <f>IF(""=Redigering!T27,"",(Redigering!T27))</f>
        <v/>
      </c>
      <c r="W36" s="188" t="str">
        <f>IF(""=Redigering!U27,"",(Redigering!U27))</f>
        <v/>
      </c>
      <c r="X36" s="188" t="str">
        <f>IF(""=Redigering!V27,"",(Redigering!V27))</f>
        <v/>
      </c>
      <c r="Y36" s="188" t="str">
        <f>IF(""=Redigering!W27,"",(Redigering!W27))</f>
        <v/>
      </c>
      <c r="Z36" s="188" t="str">
        <f>IF(""=Redigering!X27,"",(Redigering!X27))</f>
        <v/>
      </c>
      <c r="AC36" s="41" t="str">
        <f t="shared" si="0"/>
        <v>10_1</v>
      </c>
      <c r="AD36" s="50">
        <f t="shared" si="4"/>
        <v>1</v>
      </c>
      <c r="AE36" s="39" t="str">
        <f t="shared" si="5"/>
        <v/>
      </c>
      <c r="AF36" s="40" t="str">
        <f t="shared" si="6"/>
        <v/>
      </c>
      <c r="AG36" s="50">
        <f t="shared" si="7"/>
        <v>1</v>
      </c>
      <c r="AH36" s="39" t="str">
        <f t="shared" si="8"/>
        <v/>
      </c>
      <c r="AI36" s="51" t="str">
        <f t="shared" si="9"/>
        <v/>
      </c>
      <c r="AJ36" s="50" t="str">
        <f t="shared" si="10"/>
        <v/>
      </c>
      <c r="AK36" s="39" t="str">
        <f t="shared" si="11"/>
        <v/>
      </c>
      <c r="AL36" s="51" t="str">
        <f t="shared" si="12"/>
        <v/>
      </c>
      <c r="AM36" s="50" t="str">
        <f t="shared" si="13"/>
        <v/>
      </c>
      <c r="AN36" s="39" t="str">
        <f t="shared" si="14"/>
        <v/>
      </c>
      <c r="AO36" s="51" t="str">
        <f t="shared" si="15"/>
        <v/>
      </c>
      <c r="AP36" s="50" t="str">
        <f t="shared" si="16"/>
        <v/>
      </c>
      <c r="AQ36" s="39" t="str">
        <f t="shared" si="17"/>
        <v/>
      </c>
      <c r="AR36" s="51" t="str">
        <f t="shared" si="18"/>
        <v/>
      </c>
      <c r="AS36" s="50" t="str">
        <f t="shared" si="19"/>
        <v/>
      </c>
      <c r="AT36" s="39" t="str">
        <f t="shared" si="20"/>
        <v/>
      </c>
      <c r="AU36" s="51" t="str">
        <f t="shared" si="21"/>
        <v/>
      </c>
      <c r="AV36" s="43">
        <f t="shared" si="22"/>
        <v>1</v>
      </c>
      <c r="AW36" s="39" t="str">
        <f t="shared" si="23"/>
        <v/>
      </c>
      <c r="AX36" s="40" t="str">
        <f t="shared" si="24"/>
        <v/>
      </c>
      <c r="AY36" s="43" t="str">
        <f t="shared" si="25"/>
        <v/>
      </c>
      <c r="AZ36" s="39" t="str">
        <f t="shared" si="26"/>
        <v/>
      </c>
      <c r="BA36" s="40" t="str">
        <f t="shared" si="27"/>
        <v/>
      </c>
      <c r="BB36" s="43" t="str">
        <f t="shared" si="28"/>
        <v/>
      </c>
      <c r="BC36" s="39" t="str">
        <f t="shared" si="29"/>
        <v/>
      </c>
      <c r="BD36" s="51" t="str">
        <f t="shared" si="30"/>
        <v/>
      </c>
      <c r="BE36" s="43" t="str">
        <f t="shared" si="31"/>
        <v/>
      </c>
      <c r="BF36" s="39" t="str">
        <f t="shared" si="32"/>
        <v/>
      </c>
      <c r="BG36" s="51" t="str">
        <f t="shared" si="33"/>
        <v/>
      </c>
    </row>
    <row r="37" spans="1:59" x14ac:dyDescent="0.25">
      <c r="A37" s="188">
        <f>IF(""=Redigering!A28,"",(Redigering!A28))</f>
        <v>27</v>
      </c>
      <c r="B37" s="188" t="str">
        <f>IF(""=Redigering!C28,"",(Redigering!C28))</f>
        <v>10_2</v>
      </c>
      <c r="C37" s="122" t="str">
        <f>IF(""=Redigering!D28,"",(Redigering!D28))</f>
        <v>Tennisserv</v>
      </c>
      <c r="D37" s="188">
        <f>IF(""=Redigering!E28,"",(Redigering!E28))</f>
        <v>2</v>
      </c>
      <c r="E37" s="195">
        <f>IF(""=Redigering!F28,"",(Redigering!F28))</f>
        <v>1</v>
      </c>
      <c r="F37" s="188" t="str">
        <f>IF(""=Redigering!G28,"",(Redigering!G28))</f>
        <v>R21</v>
      </c>
      <c r="G37" s="198" t="s">
        <v>155</v>
      </c>
      <c r="H37" s="188">
        <f>IF(""=Redigering!I28,"",(Redigering!I28))</f>
        <v>2</v>
      </c>
      <c r="I37" s="188" t="str">
        <f>IF(""=Redigering!J28,"",(Redigering!J28))</f>
        <v>C</v>
      </c>
      <c r="J37" s="188" t="str">
        <f t="shared" si="1"/>
        <v>2C</v>
      </c>
      <c r="K37" s="188" t="str">
        <f t="shared" si="2"/>
        <v>CR</v>
      </c>
      <c r="L37" s="188" t="str">
        <f t="shared" si="3"/>
        <v>C</v>
      </c>
      <c r="M37" s="188" t="str">
        <f>IF(""=Redigering!K28,"",(Redigering!K28))</f>
        <v/>
      </c>
      <c r="N37" s="188" t="str">
        <f>IF(""=Redigering!L28,"",(Redigering!L28))</f>
        <v/>
      </c>
      <c r="O37" s="188" t="str">
        <f>IF(""=Redigering!M28,"",(Redigering!M28))</f>
        <v/>
      </c>
      <c r="P37" s="188" t="str">
        <f>IF(""=Redigering!N28,"",(Redigering!N28))</f>
        <v/>
      </c>
      <c r="Q37" s="188" t="str">
        <f>IF(""=Redigering!O28,"",(Redigering!O28))</f>
        <v/>
      </c>
      <c r="R37" s="188" t="str">
        <f>IF(""=Redigering!P28,"",(Redigering!P28))</f>
        <v/>
      </c>
      <c r="S37" s="188" t="str">
        <f>IF(""=Redigering!Q28,"",(Redigering!Q28))</f>
        <v/>
      </c>
      <c r="T37" s="188" t="str">
        <f>IF(""=Redigering!R28,"",(Redigering!R28))</f>
        <v/>
      </c>
      <c r="U37" s="188" t="str">
        <f>IF(""=Redigering!S28,"",(Redigering!S28))</f>
        <v/>
      </c>
      <c r="V37" s="188" t="str">
        <f>IF(""=Redigering!T28,"",(Redigering!T28))</f>
        <v/>
      </c>
      <c r="W37" s="188" t="str">
        <f>IF(""=Redigering!U28,"",(Redigering!U28))</f>
        <v/>
      </c>
      <c r="X37" s="188" t="str">
        <f>IF(""=Redigering!V28,"",(Redigering!V28))</f>
        <v/>
      </c>
      <c r="Y37" s="188" t="str">
        <f>IF(""=Redigering!W28,"",(Redigering!W28))</f>
        <v/>
      </c>
      <c r="Z37" s="188" t="str">
        <f>IF(""=Redigering!X28,"",(Redigering!X28))</f>
        <v/>
      </c>
      <c r="AC37" s="41" t="str">
        <f t="shared" si="0"/>
        <v>10_2</v>
      </c>
      <c r="AD37" s="50" t="str">
        <f t="shared" si="4"/>
        <v/>
      </c>
      <c r="AE37" s="39">
        <f t="shared" si="5"/>
        <v>1</v>
      </c>
      <c r="AF37" s="40" t="str">
        <f t="shared" si="6"/>
        <v/>
      </c>
      <c r="AG37" s="50" t="str">
        <f t="shared" si="7"/>
        <v/>
      </c>
      <c r="AH37" s="39" t="str">
        <f t="shared" si="8"/>
        <v/>
      </c>
      <c r="AI37" s="51" t="str">
        <f t="shared" si="9"/>
        <v/>
      </c>
      <c r="AJ37" s="50" t="str">
        <f t="shared" si="10"/>
        <v/>
      </c>
      <c r="AK37" s="39">
        <f t="shared" si="11"/>
        <v>1</v>
      </c>
      <c r="AL37" s="51" t="str">
        <f t="shared" si="12"/>
        <v/>
      </c>
      <c r="AM37" s="50" t="str">
        <f t="shared" si="13"/>
        <v/>
      </c>
      <c r="AN37" s="39" t="str">
        <f t="shared" si="14"/>
        <v/>
      </c>
      <c r="AO37" s="51" t="str">
        <f t="shared" si="15"/>
        <v/>
      </c>
      <c r="AP37" s="50" t="str">
        <f t="shared" si="16"/>
        <v/>
      </c>
      <c r="AQ37" s="39" t="str">
        <f t="shared" si="17"/>
        <v/>
      </c>
      <c r="AR37" s="51" t="str">
        <f t="shared" si="18"/>
        <v/>
      </c>
      <c r="AS37" s="50" t="str">
        <f t="shared" si="19"/>
        <v/>
      </c>
      <c r="AT37" s="39" t="str">
        <f t="shared" si="20"/>
        <v/>
      </c>
      <c r="AU37" s="51" t="str">
        <f t="shared" si="21"/>
        <v/>
      </c>
      <c r="AV37" s="43" t="str">
        <f t="shared" si="22"/>
        <v/>
      </c>
      <c r="AW37" s="39">
        <f t="shared" si="23"/>
        <v>1</v>
      </c>
      <c r="AX37" s="40" t="str">
        <f t="shared" si="24"/>
        <v/>
      </c>
      <c r="AY37" s="43" t="str">
        <f t="shared" si="25"/>
        <v/>
      </c>
      <c r="AZ37" s="39" t="str">
        <f t="shared" si="26"/>
        <v/>
      </c>
      <c r="BA37" s="40" t="str">
        <f t="shared" si="27"/>
        <v/>
      </c>
      <c r="BB37" s="43" t="str">
        <f t="shared" si="28"/>
        <v/>
      </c>
      <c r="BC37" s="39" t="str">
        <f t="shared" si="29"/>
        <v/>
      </c>
      <c r="BD37" s="51" t="str">
        <f t="shared" si="30"/>
        <v/>
      </c>
      <c r="BE37" s="43" t="str">
        <f t="shared" si="31"/>
        <v/>
      </c>
      <c r="BF37" s="39" t="str">
        <f t="shared" si="32"/>
        <v/>
      </c>
      <c r="BG37" s="51" t="str">
        <f t="shared" si="33"/>
        <v/>
      </c>
    </row>
    <row r="38" spans="1:59" x14ac:dyDescent="0.25">
      <c r="A38" s="188">
        <f>IF(""=Redigering!A29,"",(Redigering!A29))</f>
        <v>28</v>
      </c>
      <c r="B38" s="188" t="str">
        <f>IF(""=Redigering!C29,"",(Redigering!C29))</f>
        <v>10_3</v>
      </c>
      <c r="C38" s="122" t="str">
        <f>IF(""=Redigering!D29,"",(Redigering!D29))</f>
        <v>Tennisserv</v>
      </c>
      <c r="D38" s="188">
        <f>IF(""=Redigering!E29,"",(Redigering!E29))</f>
        <v>2</v>
      </c>
      <c r="E38" s="195">
        <f>IF(""=Redigering!F29,"",(Redigering!F29))</f>
        <v>1</v>
      </c>
      <c r="F38" s="188" t="str">
        <f>IF(""=Redigering!G29,"",(Redigering!G29))</f>
        <v>R21</v>
      </c>
      <c r="G38" s="198" t="s">
        <v>155</v>
      </c>
      <c r="H38" s="188">
        <f>IF(""=Redigering!I29,"",(Redigering!I29))</f>
        <v>2</v>
      </c>
      <c r="I38" s="188" t="str">
        <f>IF(""=Redigering!J29,"",(Redigering!J29))</f>
        <v>C</v>
      </c>
      <c r="J38" s="188" t="str">
        <f t="shared" si="1"/>
        <v>2C</v>
      </c>
      <c r="K38" s="188" t="str">
        <f t="shared" si="2"/>
        <v>CR</v>
      </c>
      <c r="L38" s="188" t="str">
        <f t="shared" si="3"/>
        <v>C</v>
      </c>
      <c r="M38" s="188" t="str">
        <f>IF(""=Redigering!K29,"",(Redigering!K29))</f>
        <v/>
      </c>
      <c r="N38" s="188" t="str">
        <f>IF(""=Redigering!L29,"",(Redigering!L29))</f>
        <v/>
      </c>
      <c r="O38" s="188" t="str">
        <f>IF(""=Redigering!M29,"",(Redigering!M29))</f>
        <v/>
      </c>
      <c r="P38" s="188" t="str">
        <f>IF(""=Redigering!N29,"",(Redigering!N29))</f>
        <v/>
      </c>
      <c r="Q38" s="188" t="str">
        <f>IF(""=Redigering!O29,"",(Redigering!O29))</f>
        <v/>
      </c>
      <c r="R38" s="188" t="str">
        <f>IF(""=Redigering!P29,"",(Redigering!P29))</f>
        <v/>
      </c>
      <c r="S38" s="188" t="str">
        <f>IF(""=Redigering!Q29,"",(Redigering!Q29))</f>
        <v/>
      </c>
      <c r="T38" s="188" t="str">
        <f>IF(""=Redigering!R29,"",(Redigering!R29))</f>
        <v/>
      </c>
      <c r="U38" s="188" t="str">
        <f>IF(""=Redigering!S29,"",(Redigering!S29))</f>
        <v/>
      </c>
      <c r="V38" s="188" t="str">
        <f>IF(""=Redigering!T29,"",(Redigering!T29))</f>
        <v/>
      </c>
      <c r="W38" s="188" t="str">
        <f>IF(""=Redigering!U29,"",(Redigering!U29))</f>
        <v/>
      </c>
      <c r="X38" s="188" t="str">
        <f>IF(""=Redigering!V29,"",(Redigering!V29))</f>
        <v/>
      </c>
      <c r="Y38" s="188" t="str">
        <f>IF(""=Redigering!W29,"",(Redigering!W29))</f>
        <v/>
      </c>
      <c r="Z38" s="188" t="str">
        <f>IF(""=Redigering!X29,"",(Redigering!X29))</f>
        <v/>
      </c>
      <c r="AC38" s="41" t="str">
        <f t="shared" si="0"/>
        <v>10_3</v>
      </c>
      <c r="AD38" s="50" t="str">
        <f t="shared" si="4"/>
        <v/>
      </c>
      <c r="AE38" s="39">
        <f t="shared" si="5"/>
        <v>1</v>
      </c>
      <c r="AF38" s="40" t="str">
        <f t="shared" si="6"/>
        <v/>
      </c>
      <c r="AG38" s="50" t="str">
        <f t="shared" si="7"/>
        <v/>
      </c>
      <c r="AH38" s="39" t="str">
        <f t="shared" si="8"/>
        <v/>
      </c>
      <c r="AI38" s="51" t="str">
        <f t="shared" si="9"/>
        <v/>
      </c>
      <c r="AJ38" s="50" t="str">
        <f t="shared" si="10"/>
        <v/>
      </c>
      <c r="AK38" s="39">
        <f t="shared" si="11"/>
        <v>1</v>
      </c>
      <c r="AL38" s="51" t="str">
        <f t="shared" si="12"/>
        <v/>
      </c>
      <c r="AM38" s="50" t="str">
        <f t="shared" si="13"/>
        <v/>
      </c>
      <c r="AN38" s="39" t="str">
        <f t="shared" si="14"/>
        <v/>
      </c>
      <c r="AO38" s="51" t="str">
        <f t="shared" si="15"/>
        <v/>
      </c>
      <c r="AP38" s="50" t="str">
        <f t="shared" si="16"/>
        <v/>
      </c>
      <c r="AQ38" s="39" t="str">
        <f t="shared" si="17"/>
        <v/>
      </c>
      <c r="AR38" s="51" t="str">
        <f t="shared" si="18"/>
        <v/>
      </c>
      <c r="AS38" s="50" t="str">
        <f t="shared" si="19"/>
        <v/>
      </c>
      <c r="AT38" s="39" t="str">
        <f t="shared" si="20"/>
        <v/>
      </c>
      <c r="AU38" s="51" t="str">
        <f t="shared" si="21"/>
        <v/>
      </c>
      <c r="AV38" s="43" t="str">
        <f t="shared" si="22"/>
        <v/>
      </c>
      <c r="AW38" s="39">
        <f t="shared" si="23"/>
        <v>1</v>
      </c>
      <c r="AX38" s="40" t="str">
        <f t="shared" si="24"/>
        <v/>
      </c>
      <c r="AY38" s="43" t="str">
        <f t="shared" si="25"/>
        <v/>
      </c>
      <c r="AZ38" s="39" t="str">
        <f t="shared" si="26"/>
        <v/>
      </c>
      <c r="BA38" s="40" t="str">
        <f t="shared" si="27"/>
        <v/>
      </c>
      <c r="BB38" s="43" t="str">
        <f t="shared" si="28"/>
        <v/>
      </c>
      <c r="BC38" s="39" t="str">
        <f t="shared" si="29"/>
        <v/>
      </c>
      <c r="BD38" s="51" t="str">
        <f t="shared" si="30"/>
        <v/>
      </c>
      <c r="BE38" s="43" t="str">
        <f t="shared" si="31"/>
        <v/>
      </c>
      <c r="BF38" s="39" t="str">
        <f t="shared" si="32"/>
        <v/>
      </c>
      <c r="BG38" s="51" t="str">
        <f t="shared" si="33"/>
        <v/>
      </c>
    </row>
    <row r="39" spans="1:59" x14ac:dyDescent="0.25">
      <c r="A39" s="188">
        <f>IF(""=Redigering!A30,"",(Redigering!A30))</f>
        <v>29</v>
      </c>
      <c r="B39" s="188" t="str">
        <f>IF(""=Redigering!C30,"",(Redigering!C30))</f>
        <v>11_1</v>
      </c>
      <c r="C39" s="122" t="str">
        <f>IF(""=Redigering!D30,"",(Redigering!D30))</f>
        <v>Materievåglängd</v>
      </c>
      <c r="D39" s="188">
        <f>IF(""=Redigering!E30,"",(Redigering!E30))</f>
        <v>2</v>
      </c>
      <c r="E39" s="195">
        <f>IF(""=Redigering!F30,"",(Redigering!F30))</f>
        <v>1</v>
      </c>
      <c r="F39" s="188" t="str">
        <f>IF(""=Redigering!G30,"",(Redigering!G30))</f>
        <v>V27</v>
      </c>
      <c r="G39" s="198" t="s">
        <v>155</v>
      </c>
      <c r="H39" s="188">
        <f>IF(""=Redigering!I30,"",(Redigering!I30))</f>
        <v>2</v>
      </c>
      <c r="I39" s="188" t="str">
        <f>IF(""=Redigering!J30,"",(Redigering!J30))</f>
        <v>C</v>
      </c>
      <c r="J39" s="188" t="str">
        <f t="shared" si="1"/>
        <v>2C</v>
      </c>
      <c r="K39" s="188" t="str">
        <f t="shared" si="2"/>
        <v>CV</v>
      </c>
      <c r="L39" s="188" t="str">
        <f t="shared" si="3"/>
        <v>C</v>
      </c>
      <c r="M39" s="188" t="str">
        <f>IF(""=Redigering!K30,"",(Redigering!K30))</f>
        <v/>
      </c>
      <c r="N39" s="188" t="str">
        <f>IF(""=Redigering!L30,"",(Redigering!L30))</f>
        <v/>
      </c>
      <c r="O39" s="188" t="str">
        <f>IF(""=Redigering!M30,"",(Redigering!M30))</f>
        <v/>
      </c>
      <c r="P39" s="188" t="str">
        <f>IF(""=Redigering!N30,"",(Redigering!N30))</f>
        <v/>
      </c>
      <c r="Q39" s="188" t="str">
        <f>IF(""=Redigering!O30,"",(Redigering!O30))</f>
        <v/>
      </c>
      <c r="R39" s="188" t="str">
        <f>IF(""=Redigering!P30,"",(Redigering!P30))</f>
        <v/>
      </c>
      <c r="S39" s="188" t="str">
        <f>IF(""=Redigering!Q30,"",(Redigering!Q30))</f>
        <v/>
      </c>
      <c r="T39" s="188" t="str">
        <f>IF(""=Redigering!R30,"",(Redigering!R30))</f>
        <v/>
      </c>
      <c r="U39" s="188" t="str">
        <f>IF(""=Redigering!S30,"",(Redigering!S30))</f>
        <v/>
      </c>
      <c r="V39" s="188" t="str">
        <f>IF(""=Redigering!T30,"",(Redigering!T30))</f>
        <v/>
      </c>
      <c r="W39" s="188" t="str">
        <f>IF(""=Redigering!U30,"",(Redigering!U30))</f>
        <v/>
      </c>
      <c r="X39" s="188" t="str">
        <f>IF(""=Redigering!V30,"",(Redigering!V30))</f>
        <v/>
      </c>
      <c r="Y39" s="188" t="str">
        <f>IF(""=Redigering!W30,"",(Redigering!W30))</f>
        <v/>
      </c>
      <c r="Z39" s="188" t="str">
        <f>IF(""=Redigering!X30,"",(Redigering!X30))</f>
        <v/>
      </c>
      <c r="AC39" s="41" t="str">
        <f t="shared" si="0"/>
        <v>11_1</v>
      </c>
      <c r="AD39" s="50" t="str">
        <f t="shared" si="4"/>
        <v/>
      </c>
      <c r="AE39" s="39">
        <f t="shared" si="5"/>
        <v>1</v>
      </c>
      <c r="AF39" s="40" t="str">
        <f t="shared" si="6"/>
        <v/>
      </c>
      <c r="AG39" s="50" t="str">
        <f t="shared" si="7"/>
        <v/>
      </c>
      <c r="AH39" s="39" t="str">
        <f t="shared" si="8"/>
        <v/>
      </c>
      <c r="AI39" s="51" t="str">
        <f t="shared" si="9"/>
        <v/>
      </c>
      <c r="AJ39" s="50" t="str">
        <f t="shared" si="10"/>
        <v/>
      </c>
      <c r="AK39" s="39">
        <f t="shared" si="11"/>
        <v>1</v>
      </c>
      <c r="AL39" s="51" t="str">
        <f t="shared" si="12"/>
        <v/>
      </c>
      <c r="AM39" s="50" t="str">
        <f t="shared" si="13"/>
        <v/>
      </c>
      <c r="AN39" s="39" t="str">
        <f t="shared" si="14"/>
        <v/>
      </c>
      <c r="AO39" s="51" t="str">
        <f t="shared" si="15"/>
        <v/>
      </c>
      <c r="AP39" s="50" t="str">
        <f t="shared" si="16"/>
        <v/>
      </c>
      <c r="AQ39" s="39" t="str">
        <f t="shared" si="17"/>
        <v/>
      </c>
      <c r="AR39" s="51" t="str">
        <f t="shared" si="18"/>
        <v/>
      </c>
      <c r="AS39" s="50" t="str">
        <f t="shared" si="19"/>
        <v/>
      </c>
      <c r="AT39" s="39" t="str">
        <f t="shared" si="20"/>
        <v/>
      </c>
      <c r="AU39" s="51" t="str">
        <f t="shared" si="21"/>
        <v/>
      </c>
      <c r="AV39" s="43" t="str">
        <f t="shared" si="22"/>
        <v/>
      </c>
      <c r="AW39" s="39" t="str">
        <f t="shared" si="23"/>
        <v/>
      </c>
      <c r="AX39" s="40" t="str">
        <f t="shared" si="24"/>
        <v/>
      </c>
      <c r="AY39" s="43" t="str">
        <f t="shared" si="25"/>
        <v/>
      </c>
      <c r="AZ39" s="39">
        <f t="shared" si="26"/>
        <v>1</v>
      </c>
      <c r="BA39" s="40" t="str">
        <f t="shared" si="27"/>
        <v/>
      </c>
      <c r="BB39" s="43" t="str">
        <f t="shared" si="28"/>
        <v/>
      </c>
      <c r="BC39" s="39" t="str">
        <f t="shared" si="29"/>
        <v/>
      </c>
      <c r="BD39" s="51" t="str">
        <f t="shared" si="30"/>
        <v/>
      </c>
      <c r="BE39" s="43" t="str">
        <f t="shared" si="31"/>
        <v/>
      </c>
      <c r="BF39" s="39" t="str">
        <f t="shared" si="32"/>
        <v/>
      </c>
      <c r="BG39" s="51" t="str">
        <f t="shared" si="33"/>
        <v/>
      </c>
    </row>
    <row r="40" spans="1:59" x14ac:dyDescent="0.25">
      <c r="A40" s="188">
        <f>IF(""=Redigering!A31,"",(Redigering!A31))</f>
        <v>30</v>
      </c>
      <c r="B40" s="188" t="str">
        <f>IF(""=Redigering!C31,"",(Redigering!C31))</f>
        <v>11_2</v>
      </c>
      <c r="C40" s="122" t="str">
        <f>IF(""=Redigering!D31,"",(Redigering!D31))</f>
        <v>Materievåglängd</v>
      </c>
      <c r="D40" s="188">
        <f>IF(""=Redigering!E31,"",(Redigering!E31))</f>
        <v>2</v>
      </c>
      <c r="E40" s="195">
        <f>IF(""=Redigering!F31,"",(Redigering!F31))</f>
        <v>1</v>
      </c>
      <c r="F40" s="188" t="str">
        <f>IF(""=Redigering!G31,"",(Redigering!G31))</f>
        <v>V27</v>
      </c>
      <c r="G40" s="198" t="s">
        <v>155</v>
      </c>
      <c r="H40" s="188">
        <f>IF(""=Redigering!I31,"",(Redigering!I31))</f>
        <v>2</v>
      </c>
      <c r="I40" s="188" t="str">
        <f>IF(""=Redigering!J31,"",(Redigering!J31))</f>
        <v>C</v>
      </c>
      <c r="J40" s="188" t="str">
        <f t="shared" si="1"/>
        <v>2C</v>
      </c>
      <c r="K40" s="188" t="str">
        <f t="shared" si="2"/>
        <v>CV</v>
      </c>
      <c r="L40" s="188" t="str">
        <f t="shared" si="3"/>
        <v>C</v>
      </c>
      <c r="M40" s="188" t="str">
        <f>IF(""=Redigering!K31,"",(Redigering!K31))</f>
        <v/>
      </c>
      <c r="N40" s="188" t="str">
        <f>IF(""=Redigering!L31,"",(Redigering!L31))</f>
        <v/>
      </c>
      <c r="O40" s="188" t="str">
        <f>IF(""=Redigering!M31,"",(Redigering!M31))</f>
        <v/>
      </c>
      <c r="P40" s="188" t="str">
        <f>IF(""=Redigering!N31,"",(Redigering!N31))</f>
        <v/>
      </c>
      <c r="Q40" s="188" t="str">
        <f>IF(""=Redigering!O31,"",(Redigering!O31))</f>
        <v/>
      </c>
      <c r="R40" s="188" t="str">
        <f>IF(""=Redigering!P31,"",(Redigering!P31))</f>
        <v/>
      </c>
      <c r="S40" s="188" t="str">
        <f>IF(""=Redigering!Q31,"",(Redigering!Q31))</f>
        <v/>
      </c>
      <c r="T40" s="188" t="str">
        <f>IF(""=Redigering!R31,"",(Redigering!R31))</f>
        <v/>
      </c>
      <c r="U40" s="188" t="str">
        <f>IF(""=Redigering!S31,"",(Redigering!S31))</f>
        <v/>
      </c>
      <c r="V40" s="188" t="str">
        <f>IF(""=Redigering!T31,"",(Redigering!T31))</f>
        <v/>
      </c>
      <c r="W40" s="188" t="str">
        <f>IF(""=Redigering!U31,"",(Redigering!U31))</f>
        <v/>
      </c>
      <c r="X40" s="188" t="str">
        <f>IF(""=Redigering!V31,"",(Redigering!V31))</f>
        <v/>
      </c>
      <c r="Y40" s="188" t="str">
        <f>IF(""=Redigering!W31,"",(Redigering!W31))</f>
        <v/>
      </c>
      <c r="Z40" s="188" t="str">
        <f>IF(""=Redigering!X31,"",(Redigering!X31))</f>
        <v/>
      </c>
      <c r="AC40" s="41" t="str">
        <f t="shared" si="0"/>
        <v>11_2</v>
      </c>
      <c r="AD40" s="50" t="str">
        <f t="shared" si="4"/>
        <v/>
      </c>
      <c r="AE40" s="39">
        <f t="shared" si="5"/>
        <v>1</v>
      </c>
      <c r="AF40" s="40" t="str">
        <f t="shared" si="6"/>
        <v/>
      </c>
      <c r="AG40" s="50" t="str">
        <f t="shared" si="7"/>
        <v/>
      </c>
      <c r="AH40" s="39" t="str">
        <f t="shared" si="8"/>
        <v/>
      </c>
      <c r="AI40" s="51" t="str">
        <f t="shared" si="9"/>
        <v/>
      </c>
      <c r="AJ40" s="50" t="str">
        <f t="shared" si="10"/>
        <v/>
      </c>
      <c r="AK40" s="39">
        <f t="shared" si="11"/>
        <v>1</v>
      </c>
      <c r="AL40" s="51" t="str">
        <f t="shared" si="12"/>
        <v/>
      </c>
      <c r="AM40" s="50" t="str">
        <f t="shared" si="13"/>
        <v/>
      </c>
      <c r="AN40" s="39" t="str">
        <f t="shared" si="14"/>
        <v/>
      </c>
      <c r="AO40" s="51" t="str">
        <f t="shared" si="15"/>
        <v/>
      </c>
      <c r="AP40" s="50" t="str">
        <f t="shared" si="16"/>
        <v/>
      </c>
      <c r="AQ40" s="39" t="str">
        <f t="shared" si="17"/>
        <v/>
      </c>
      <c r="AR40" s="51" t="str">
        <f t="shared" si="18"/>
        <v/>
      </c>
      <c r="AS40" s="50" t="str">
        <f t="shared" si="19"/>
        <v/>
      </c>
      <c r="AT40" s="39" t="str">
        <f t="shared" si="20"/>
        <v/>
      </c>
      <c r="AU40" s="51" t="str">
        <f t="shared" si="21"/>
        <v/>
      </c>
      <c r="AV40" s="43" t="str">
        <f t="shared" si="22"/>
        <v/>
      </c>
      <c r="AW40" s="39" t="str">
        <f t="shared" si="23"/>
        <v/>
      </c>
      <c r="AX40" s="40" t="str">
        <f t="shared" si="24"/>
        <v/>
      </c>
      <c r="AY40" s="43" t="str">
        <f t="shared" si="25"/>
        <v/>
      </c>
      <c r="AZ40" s="39">
        <f t="shared" si="26"/>
        <v>1</v>
      </c>
      <c r="BA40" s="40" t="str">
        <f t="shared" si="27"/>
        <v/>
      </c>
      <c r="BB40" s="43" t="str">
        <f t="shared" si="28"/>
        <v/>
      </c>
      <c r="BC40" s="39" t="str">
        <f t="shared" si="29"/>
        <v/>
      </c>
      <c r="BD40" s="51" t="str">
        <f t="shared" si="30"/>
        <v/>
      </c>
      <c r="BE40" s="43" t="str">
        <f t="shared" si="31"/>
        <v/>
      </c>
      <c r="BF40" s="39" t="str">
        <f t="shared" si="32"/>
        <v/>
      </c>
      <c r="BG40" s="51" t="str">
        <f t="shared" si="33"/>
        <v/>
      </c>
    </row>
    <row r="41" spans="1:59" x14ac:dyDescent="0.25">
      <c r="A41" s="188">
        <f>IF(""=Redigering!A32,"",(Redigering!A32))</f>
        <v>31</v>
      </c>
      <c r="B41" s="188" t="str">
        <f>IF(""=Redigering!C32,"",(Redigering!C32))</f>
        <v>12_1</v>
      </c>
      <c r="C41" s="122" t="str">
        <f>IF(""=Redigering!D32,"",(Redigering!D32))</f>
        <v>Fotoelektrisk effekt</v>
      </c>
      <c r="D41" s="188">
        <f>IF(""=Redigering!E32,"",(Redigering!E32))</f>
        <v>2</v>
      </c>
      <c r="E41" s="195">
        <f>IF(""=Redigering!F32,"",(Redigering!F32))</f>
        <v>1</v>
      </c>
      <c r="F41" s="188" t="str">
        <f>IF(""=Redigering!G32,"",(Redigering!G32))</f>
        <v>V26</v>
      </c>
      <c r="G41" s="198" t="s">
        <v>155</v>
      </c>
      <c r="H41" s="188">
        <f>IF(""=Redigering!I32,"",(Redigering!I32))</f>
        <v>1</v>
      </c>
      <c r="I41" s="188" t="str">
        <f>IF(""=Redigering!J32,"",(Redigering!J32))</f>
        <v>E</v>
      </c>
      <c r="J41" s="188" t="str">
        <f t="shared" si="1"/>
        <v>1E</v>
      </c>
      <c r="K41" s="188" t="str">
        <f t="shared" si="2"/>
        <v>EV</v>
      </c>
      <c r="L41" s="188" t="str">
        <f t="shared" si="3"/>
        <v>E</v>
      </c>
      <c r="M41" s="188" t="str">
        <f>IF(""=Redigering!K32,"",(Redigering!K32))</f>
        <v/>
      </c>
      <c r="N41" s="188" t="str">
        <f>IF(""=Redigering!L32,"",(Redigering!L32))</f>
        <v/>
      </c>
      <c r="O41" s="188" t="str">
        <f>IF(""=Redigering!M32,"",(Redigering!M32))</f>
        <v/>
      </c>
      <c r="P41" s="188" t="str">
        <f>IF(""=Redigering!N32,"",(Redigering!N32))</f>
        <v/>
      </c>
      <c r="Q41" s="188" t="str">
        <f>IF(""=Redigering!O32,"",(Redigering!O32))</f>
        <v/>
      </c>
      <c r="R41" s="188" t="str">
        <f>IF(""=Redigering!P32,"",(Redigering!P32))</f>
        <v/>
      </c>
      <c r="S41" s="188" t="str">
        <f>IF(""=Redigering!Q32,"",(Redigering!Q32))</f>
        <v/>
      </c>
      <c r="T41" s="188" t="str">
        <f>IF(""=Redigering!R32,"",(Redigering!R32))</f>
        <v/>
      </c>
      <c r="U41" s="188" t="str">
        <f>IF(""=Redigering!S32,"",(Redigering!S32))</f>
        <v/>
      </c>
      <c r="V41" s="188" t="str">
        <f>IF(""=Redigering!T32,"",(Redigering!T32))</f>
        <v/>
      </c>
      <c r="W41" s="188" t="str">
        <f>IF(""=Redigering!U32,"",(Redigering!U32))</f>
        <v/>
      </c>
      <c r="X41" s="188" t="str">
        <f>IF(""=Redigering!V32,"",(Redigering!V32))</f>
        <v/>
      </c>
      <c r="Y41" s="188" t="str">
        <f>IF(""=Redigering!W32,"",(Redigering!W32))</f>
        <v/>
      </c>
      <c r="Z41" s="188" t="str">
        <f>IF(""=Redigering!X32,"",(Redigering!X32))</f>
        <v/>
      </c>
      <c r="AC41" s="41" t="str">
        <f t="shared" si="0"/>
        <v>12_1</v>
      </c>
      <c r="AD41" s="50">
        <f t="shared" si="4"/>
        <v>1</v>
      </c>
      <c r="AE41" s="39" t="str">
        <f t="shared" si="5"/>
        <v/>
      </c>
      <c r="AF41" s="40" t="str">
        <f t="shared" si="6"/>
        <v/>
      </c>
      <c r="AG41" s="50">
        <f t="shared" si="7"/>
        <v>1</v>
      </c>
      <c r="AH41" s="39" t="str">
        <f t="shared" si="8"/>
        <v/>
      </c>
      <c r="AI41" s="51" t="str">
        <f t="shared" si="9"/>
        <v/>
      </c>
      <c r="AJ41" s="50" t="str">
        <f t="shared" si="10"/>
        <v/>
      </c>
      <c r="AK41" s="39" t="str">
        <f t="shared" si="11"/>
        <v/>
      </c>
      <c r="AL41" s="51" t="str">
        <f t="shared" si="12"/>
        <v/>
      </c>
      <c r="AM41" s="50" t="str">
        <f t="shared" si="13"/>
        <v/>
      </c>
      <c r="AN41" s="39" t="str">
        <f t="shared" si="14"/>
        <v/>
      </c>
      <c r="AO41" s="51" t="str">
        <f t="shared" si="15"/>
        <v/>
      </c>
      <c r="AP41" s="50" t="str">
        <f t="shared" si="16"/>
        <v/>
      </c>
      <c r="AQ41" s="39" t="str">
        <f t="shared" si="17"/>
        <v/>
      </c>
      <c r="AR41" s="51" t="str">
        <f t="shared" si="18"/>
        <v/>
      </c>
      <c r="AS41" s="50" t="str">
        <f t="shared" si="19"/>
        <v/>
      </c>
      <c r="AT41" s="39" t="str">
        <f t="shared" si="20"/>
        <v/>
      </c>
      <c r="AU41" s="51" t="str">
        <f t="shared" si="21"/>
        <v/>
      </c>
      <c r="AV41" s="43" t="str">
        <f t="shared" si="22"/>
        <v/>
      </c>
      <c r="AW41" s="39" t="str">
        <f t="shared" si="23"/>
        <v/>
      </c>
      <c r="AX41" s="40" t="str">
        <f t="shared" si="24"/>
        <v/>
      </c>
      <c r="AY41" s="43">
        <f t="shared" si="25"/>
        <v>1</v>
      </c>
      <c r="AZ41" s="39" t="str">
        <f t="shared" si="26"/>
        <v/>
      </c>
      <c r="BA41" s="40" t="str">
        <f t="shared" si="27"/>
        <v/>
      </c>
      <c r="BB41" s="43" t="str">
        <f t="shared" si="28"/>
        <v/>
      </c>
      <c r="BC41" s="39" t="str">
        <f t="shared" si="29"/>
        <v/>
      </c>
      <c r="BD41" s="51" t="str">
        <f t="shared" si="30"/>
        <v/>
      </c>
      <c r="BE41" s="43" t="str">
        <f t="shared" si="31"/>
        <v/>
      </c>
      <c r="BF41" s="39" t="str">
        <f t="shared" si="32"/>
        <v/>
      </c>
      <c r="BG41" s="51" t="str">
        <f t="shared" si="33"/>
        <v/>
      </c>
    </row>
    <row r="42" spans="1:59" x14ac:dyDescent="0.25">
      <c r="A42" s="188">
        <f>IF(""=Redigering!A33,"",(Redigering!A33))</f>
        <v>32</v>
      </c>
      <c r="B42" s="188" t="str">
        <f>IF(""=Redigering!C33,"",(Redigering!C33))</f>
        <v>12_2</v>
      </c>
      <c r="C42" s="122" t="str">
        <f>IF(""=Redigering!D33,"",(Redigering!D33))</f>
        <v>Fotoelektrisk effekt</v>
      </c>
      <c r="D42" s="188">
        <f>IF(""=Redigering!E33,"",(Redigering!E33))</f>
        <v>2</v>
      </c>
      <c r="E42" s="195">
        <f>IF(""=Redigering!F33,"",(Redigering!F33))</f>
        <v>1</v>
      </c>
      <c r="F42" s="188" t="str">
        <f>IF(""=Redigering!G33,"",(Redigering!G33))</f>
        <v>V26</v>
      </c>
      <c r="G42" s="198" t="s">
        <v>155</v>
      </c>
      <c r="H42" s="188">
        <f>IF(""=Redigering!I33,"",(Redigering!I33))</f>
        <v>2</v>
      </c>
      <c r="I42" s="188" t="str">
        <f>IF(""=Redigering!J33,"",(Redigering!J33))</f>
        <v>C</v>
      </c>
      <c r="J42" s="188" t="str">
        <f t="shared" si="1"/>
        <v>2C</v>
      </c>
      <c r="K42" s="188" t="str">
        <f t="shared" si="2"/>
        <v>CV</v>
      </c>
      <c r="L42" s="188" t="str">
        <f t="shared" si="3"/>
        <v>C</v>
      </c>
      <c r="M42" s="188" t="str">
        <f>IF(""=Redigering!K33,"",(Redigering!K33))</f>
        <v/>
      </c>
      <c r="N42" s="188" t="str">
        <f>IF(""=Redigering!L33,"",(Redigering!L33))</f>
        <v/>
      </c>
      <c r="O42" s="188" t="str">
        <f>IF(""=Redigering!M33,"",(Redigering!M33))</f>
        <v/>
      </c>
      <c r="P42" s="188" t="str">
        <f>IF(""=Redigering!N33,"",(Redigering!N33))</f>
        <v/>
      </c>
      <c r="Q42" s="188" t="str">
        <f>IF(""=Redigering!O33,"",(Redigering!O33))</f>
        <v/>
      </c>
      <c r="R42" s="188" t="str">
        <f>IF(""=Redigering!P33,"",(Redigering!P33))</f>
        <v/>
      </c>
      <c r="S42" s="188" t="str">
        <f>IF(""=Redigering!Q33,"",(Redigering!Q33))</f>
        <v/>
      </c>
      <c r="T42" s="188" t="str">
        <f>IF(""=Redigering!R33,"",(Redigering!R33))</f>
        <v/>
      </c>
      <c r="U42" s="188" t="str">
        <f>IF(""=Redigering!S33,"",(Redigering!S33))</f>
        <v/>
      </c>
      <c r="V42" s="188" t="str">
        <f>IF(""=Redigering!T33,"",(Redigering!T33))</f>
        <v/>
      </c>
      <c r="W42" s="188" t="str">
        <f>IF(""=Redigering!U33,"",(Redigering!U33))</f>
        <v/>
      </c>
      <c r="X42" s="188" t="str">
        <f>IF(""=Redigering!V33,"",(Redigering!V33))</f>
        <v/>
      </c>
      <c r="Y42" s="188" t="str">
        <f>IF(""=Redigering!W33,"",(Redigering!W33))</f>
        <v/>
      </c>
      <c r="Z42" s="188" t="str">
        <f>IF(""=Redigering!X33,"",(Redigering!X33))</f>
        <v/>
      </c>
      <c r="AC42" s="41" t="str">
        <f t="shared" si="0"/>
        <v>12_2</v>
      </c>
      <c r="AD42" s="50" t="str">
        <f t="shared" si="4"/>
        <v/>
      </c>
      <c r="AE42" s="39">
        <f t="shared" si="5"/>
        <v>1</v>
      </c>
      <c r="AF42" s="40" t="str">
        <f t="shared" si="6"/>
        <v/>
      </c>
      <c r="AG42" s="50" t="str">
        <f t="shared" si="7"/>
        <v/>
      </c>
      <c r="AH42" s="39" t="str">
        <f t="shared" si="8"/>
        <v/>
      </c>
      <c r="AI42" s="51" t="str">
        <f t="shared" si="9"/>
        <v/>
      </c>
      <c r="AJ42" s="50" t="str">
        <f t="shared" si="10"/>
        <v/>
      </c>
      <c r="AK42" s="39">
        <f t="shared" si="11"/>
        <v>1</v>
      </c>
      <c r="AL42" s="51" t="str">
        <f t="shared" si="12"/>
        <v/>
      </c>
      <c r="AM42" s="50" t="str">
        <f t="shared" si="13"/>
        <v/>
      </c>
      <c r="AN42" s="39" t="str">
        <f t="shared" si="14"/>
        <v/>
      </c>
      <c r="AO42" s="51" t="str">
        <f t="shared" si="15"/>
        <v/>
      </c>
      <c r="AP42" s="50" t="str">
        <f t="shared" si="16"/>
        <v/>
      </c>
      <c r="AQ42" s="39" t="str">
        <f t="shared" si="17"/>
        <v/>
      </c>
      <c r="AR42" s="51" t="str">
        <f t="shared" si="18"/>
        <v/>
      </c>
      <c r="AS42" s="50" t="str">
        <f t="shared" si="19"/>
        <v/>
      </c>
      <c r="AT42" s="39" t="str">
        <f t="shared" si="20"/>
        <v/>
      </c>
      <c r="AU42" s="51" t="str">
        <f t="shared" si="21"/>
        <v/>
      </c>
      <c r="AV42" s="43" t="str">
        <f t="shared" si="22"/>
        <v/>
      </c>
      <c r="AW42" s="39" t="str">
        <f t="shared" si="23"/>
        <v/>
      </c>
      <c r="AX42" s="40" t="str">
        <f t="shared" si="24"/>
        <v/>
      </c>
      <c r="AY42" s="43" t="str">
        <f t="shared" si="25"/>
        <v/>
      </c>
      <c r="AZ42" s="39">
        <f t="shared" si="26"/>
        <v>1</v>
      </c>
      <c r="BA42" s="40" t="str">
        <f t="shared" si="27"/>
        <v/>
      </c>
      <c r="BB42" s="43" t="str">
        <f t="shared" si="28"/>
        <v/>
      </c>
      <c r="BC42" s="39" t="str">
        <f t="shared" si="29"/>
        <v/>
      </c>
      <c r="BD42" s="51" t="str">
        <f t="shared" si="30"/>
        <v/>
      </c>
      <c r="BE42" s="43" t="str">
        <f t="shared" si="31"/>
        <v/>
      </c>
      <c r="BF42" s="39" t="str">
        <f t="shared" si="32"/>
        <v/>
      </c>
      <c r="BG42" s="51" t="str">
        <f t="shared" si="33"/>
        <v/>
      </c>
    </row>
    <row r="43" spans="1:59" x14ac:dyDescent="0.25">
      <c r="A43" s="188">
        <f>IF(""=Redigering!A34,"",(Redigering!A34))</f>
        <v>33</v>
      </c>
      <c r="B43" s="188" t="str">
        <f>IF(""=Redigering!C34,"",(Redigering!C34))</f>
        <v>12_3</v>
      </c>
      <c r="C43" s="122" t="str">
        <f>IF(""=Redigering!D34,"",(Redigering!D34))</f>
        <v>Fotoelektrisk effekt</v>
      </c>
      <c r="D43" s="188">
        <f>IF(""=Redigering!E34,"",(Redigering!E34))</f>
        <v>2</v>
      </c>
      <c r="E43" s="195">
        <f>IF(""=Redigering!F34,"",(Redigering!F34))</f>
        <v>1</v>
      </c>
      <c r="F43" s="188" t="str">
        <f>IF(""=Redigering!G34,"",(Redigering!G34))</f>
        <v>V26</v>
      </c>
      <c r="G43" s="198" t="s">
        <v>155</v>
      </c>
      <c r="H43" s="188">
        <f>IF(""=Redigering!I34,"",(Redigering!I34))</f>
        <v>1</v>
      </c>
      <c r="I43" s="188" t="str">
        <f>IF(""=Redigering!J34,"",(Redigering!J34))</f>
        <v>C</v>
      </c>
      <c r="J43" s="188" t="str">
        <f t="shared" si="1"/>
        <v>1C</v>
      </c>
      <c r="K43" s="188" t="str">
        <f t="shared" si="2"/>
        <v>CV</v>
      </c>
      <c r="L43" s="188" t="str">
        <f t="shared" si="3"/>
        <v>C</v>
      </c>
      <c r="M43" s="188" t="str">
        <f>IF(""=Redigering!K34,"",(Redigering!K34))</f>
        <v/>
      </c>
      <c r="N43" s="188" t="str">
        <f>IF(""=Redigering!L34,"",(Redigering!L34))</f>
        <v/>
      </c>
      <c r="O43" s="188" t="str">
        <f>IF(""=Redigering!M34,"",(Redigering!M34))</f>
        <v/>
      </c>
      <c r="P43" s="188" t="str">
        <f>IF(""=Redigering!N34,"",(Redigering!N34))</f>
        <v/>
      </c>
      <c r="Q43" s="188" t="str">
        <f>IF(""=Redigering!O34,"",(Redigering!O34))</f>
        <v/>
      </c>
      <c r="R43" s="188" t="str">
        <f>IF(""=Redigering!P34,"",(Redigering!P34))</f>
        <v/>
      </c>
      <c r="S43" s="188" t="str">
        <f>IF(""=Redigering!Q34,"",(Redigering!Q34))</f>
        <v/>
      </c>
      <c r="T43" s="188" t="str">
        <f>IF(""=Redigering!R34,"",(Redigering!R34))</f>
        <v/>
      </c>
      <c r="U43" s="188" t="str">
        <f>IF(""=Redigering!S34,"",(Redigering!S34))</f>
        <v/>
      </c>
      <c r="V43" s="188" t="str">
        <f>IF(""=Redigering!T34,"",(Redigering!T34))</f>
        <v/>
      </c>
      <c r="W43" s="188" t="str">
        <f>IF(""=Redigering!U34,"",(Redigering!U34))</f>
        <v/>
      </c>
      <c r="X43" s="188" t="str">
        <f>IF(""=Redigering!V34,"",(Redigering!V34))</f>
        <v/>
      </c>
      <c r="Y43" s="188" t="str">
        <f>IF(""=Redigering!W34,"",(Redigering!W34))</f>
        <v/>
      </c>
      <c r="Z43" s="188" t="str">
        <f>IF(""=Redigering!X34,"",(Redigering!X34))</f>
        <v/>
      </c>
      <c r="AC43" s="41" t="str">
        <f t="shared" ref="AC43:AC74" si="34">IF(B43&lt;&gt;"",B43,"")</f>
        <v>12_3</v>
      </c>
      <c r="AD43" s="50" t="str">
        <f t="shared" si="4"/>
        <v/>
      </c>
      <c r="AE43" s="39">
        <f t="shared" si="5"/>
        <v>1</v>
      </c>
      <c r="AF43" s="40" t="str">
        <f t="shared" si="6"/>
        <v/>
      </c>
      <c r="AG43" s="50" t="str">
        <f t="shared" si="7"/>
        <v/>
      </c>
      <c r="AH43" s="39">
        <f t="shared" si="8"/>
        <v>1</v>
      </c>
      <c r="AI43" s="51" t="str">
        <f t="shared" si="9"/>
        <v/>
      </c>
      <c r="AJ43" s="50" t="str">
        <f t="shared" si="10"/>
        <v/>
      </c>
      <c r="AK43" s="39" t="str">
        <f t="shared" si="11"/>
        <v/>
      </c>
      <c r="AL43" s="51" t="str">
        <f t="shared" si="12"/>
        <v/>
      </c>
      <c r="AM43" s="50" t="str">
        <f t="shared" si="13"/>
        <v/>
      </c>
      <c r="AN43" s="39" t="str">
        <f t="shared" si="14"/>
        <v/>
      </c>
      <c r="AO43" s="51" t="str">
        <f t="shared" si="15"/>
        <v/>
      </c>
      <c r="AP43" s="50" t="str">
        <f t="shared" si="16"/>
        <v/>
      </c>
      <c r="AQ43" s="39" t="str">
        <f t="shared" si="17"/>
        <v/>
      </c>
      <c r="AR43" s="51" t="str">
        <f t="shared" si="18"/>
        <v/>
      </c>
      <c r="AS43" s="50" t="str">
        <f t="shared" si="19"/>
        <v/>
      </c>
      <c r="AT43" s="39" t="str">
        <f t="shared" si="20"/>
        <v/>
      </c>
      <c r="AU43" s="51" t="str">
        <f t="shared" si="21"/>
        <v/>
      </c>
      <c r="AV43" s="43" t="str">
        <f t="shared" si="22"/>
        <v/>
      </c>
      <c r="AW43" s="39" t="str">
        <f t="shared" si="23"/>
        <v/>
      </c>
      <c r="AX43" s="40" t="str">
        <f t="shared" si="24"/>
        <v/>
      </c>
      <c r="AY43" s="43" t="str">
        <f t="shared" si="25"/>
        <v/>
      </c>
      <c r="AZ43" s="39">
        <f t="shared" si="26"/>
        <v>1</v>
      </c>
      <c r="BA43" s="40" t="str">
        <f t="shared" si="27"/>
        <v/>
      </c>
      <c r="BB43" s="43" t="str">
        <f t="shared" si="28"/>
        <v/>
      </c>
      <c r="BC43" s="39" t="str">
        <f t="shared" si="29"/>
        <v/>
      </c>
      <c r="BD43" s="51" t="str">
        <f t="shared" si="30"/>
        <v/>
      </c>
      <c r="BE43" s="43" t="str">
        <f t="shared" si="31"/>
        <v/>
      </c>
      <c r="BF43" s="39" t="str">
        <f t="shared" si="32"/>
        <v/>
      </c>
      <c r="BG43" s="51" t="str">
        <f t="shared" si="33"/>
        <v/>
      </c>
    </row>
    <row r="44" spans="1:59" x14ac:dyDescent="0.25">
      <c r="A44" s="188">
        <f>IF(""=Redigering!A35,"",(Redigering!A35))</f>
        <v>34</v>
      </c>
      <c r="B44" s="188" t="str">
        <f>IF(""=Redigering!C35,"",(Redigering!C35))</f>
        <v>13_1</v>
      </c>
      <c r="C44" s="122" t="str">
        <f>IF(""=Redigering!D35,"",(Redigering!D35))</f>
        <v>Synligt spektrum</v>
      </c>
      <c r="D44" s="188">
        <f>IF(""=Redigering!E35,"",(Redigering!E35))</f>
        <v>2</v>
      </c>
      <c r="E44" s="195">
        <f>IF(""=Redigering!F35,"",(Redigering!F35))</f>
        <v>1</v>
      </c>
      <c r="F44" s="188" t="str">
        <f>IF(""=Redigering!G35,"",(Redigering!G35))</f>
        <v>V22</v>
      </c>
      <c r="G44" s="198" t="s">
        <v>155</v>
      </c>
      <c r="H44" s="188">
        <f>IF(""=Redigering!I35,"",(Redigering!I35))</f>
        <v>1</v>
      </c>
      <c r="I44" s="188" t="str">
        <f>IF(""=Redigering!J35,"",(Redigering!J35))</f>
        <v>E</v>
      </c>
      <c r="J44" s="188" t="str">
        <f t="shared" si="1"/>
        <v>1E</v>
      </c>
      <c r="K44" s="188" t="str">
        <f t="shared" si="2"/>
        <v>EV</v>
      </c>
      <c r="L44" s="188" t="str">
        <f t="shared" si="3"/>
        <v>E</v>
      </c>
      <c r="M44" s="188" t="str">
        <f>IF(""=Redigering!K35,"",(Redigering!K35))</f>
        <v/>
      </c>
      <c r="N44" s="188" t="str">
        <f>IF(""=Redigering!L35,"",(Redigering!L35))</f>
        <v/>
      </c>
      <c r="O44" s="188" t="str">
        <f>IF(""=Redigering!M35,"",(Redigering!M35))</f>
        <v/>
      </c>
      <c r="P44" s="188" t="str">
        <f>IF(""=Redigering!N35,"",(Redigering!N35))</f>
        <v/>
      </c>
      <c r="Q44" s="188" t="str">
        <f>IF(""=Redigering!O35,"",(Redigering!O35))</f>
        <v/>
      </c>
      <c r="R44" s="188" t="str">
        <f>IF(""=Redigering!P35,"",(Redigering!P35))</f>
        <v/>
      </c>
      <c r="S44" s="188" t="str">
        <f>IF(""=Redigering!Q35,"",(Redigering!Q35))</f>
        <v/>
      </c>
      <c r="T44" s="188" t="str">
        <f>IF(""=Redigering!R35,"",(Redigering!R35))</f>
        <v/>
      </c>
      <c r="U44" s="188" t="str">
        <f>IF(""=Redigering!S35,"",(Redigering!S35))</f>
        <v/>
      </c>
      <c r="V44" s="188" t="str">
        <f>IF(""=Redigering!T35,"",(Redigering!T35))</f>
        <v/>
      </c>
      <c r="W44" s="188" t="str">
        <f>IF(""=Redigering!U35,"",(Redigering!U35))</f>
        <v/>
      </c>
      <c r="X44" s="188" t="str">
        <f>IF(""=Redigering!V35,"",(Redigering!V35))</f>
        <v/>
      </c>
      <c r="Y44" s="188" t="str">
        <f>IF(""=Redigering!W35,"",(Redigering!W35))</f>
        <v/>
      </c>
      <c r="Z44" s="188" t="str">
        <f>IF(""=Redigering!X35,"",(Redigering!X35))</f>
        <v/>
      </c>
      <c r="AC44" s="41" t="str">
        <f t="shared" si="34"/>
        <v>13_1</v>
      </c>
      <c r="AD44" s="50">
        <f t="shared" si="4"/>
        <v>1</v>
      </c>
      <c r="AE44" s="39" t="str">
        <f t="shared" si="5"/>
        <v/>
      </c>
      <c r="AF44" s="40" t="str">
        <f t="shared" si="6"/>
        <v/>
      </c>
      <c r="AG44" s="50">
        <f t="shared" si="7"/>
        <v>1</v>
      </c>
      <c r="AH44" s="39" t="str">
        <f t="shared" si="8"/>
        <v/>
      </c>
      <c r="AI44" s="51" t="str">
        <f t="shared" si="9"/>
        <v/>
      </c>
      <c r="AJ44" s="50" t="str">
        <f t="shared" si="10"/>
        <v/>
      </c>
      <c r="AK44" s="39" t="str">
        <f t="shared" si="11"/>
        <v/>
      </c>
      <c r="AL44" s="51" t="str">
        <f t="shared" si="12"/>
        <v/>
      </c>
      <c r="AM44" s="50" t="str">
        <f t="shared" si="13"/>
        <v/>
      </c>
      <c r="AN44" s="39" t="str">
        <f t="shared" si="14"/>
        <v/>
      </c>
      <c r="AO44" s="51" t="str">
        <f t="shared" si="15"/>
        <v/>
      </c>
      <c r="AP44" s="50" t="str">
        <f t="shared" si="16"/>
        <v/>
      </c>
      <c r="AQ44" s="39" t="str">
        <f t="shared" si="17"/>
        <v/>
      </c>
      <c r="AR44" s="51" t="str">
        <f t="shared" si="18"/>
        <v/>
      </c>
      <c r="AS44" s="50" t="str">
        <f t="shared" si="19"/>
        <v/>
      </c>
      <c r="AT44" s="39" t="str">
        <f t="shared" si="20"/>
        <v/>
      </c>
      <c r="AU44" s="51" t="str">
        <f t="shared" si="21"/>
        <v/>
      </c>
      <c r="AV44" s="43" t="str">
        <f t="shared" si="22"/>
        <v/>
      </c>
      <c r="AW44" s="39" t="str">
        <f t="shared" si="23"/>
        <v/>
      </c>
      <c r="AX44" s="40" t="str">
        <f t="shared" si="24"/>
        <v/>
      </c>
      <c r="AY44" s="43">
        <f t="shared" si="25"/>
        <v>1</v>
      </c>
      <c r="AZ44" s="39" t="str">
        <f t="shared" si="26"/>
        <v/>
      </c>
      <c r="BA44" s="40" t="str">
        <f t="shared" si="27"/>
        <v/>
      </c>
      <c r="BB44" s="43" t="str">
        <f t="shared" si="28"/>
        <v/>
      </c>
      <c r="BC44" s="39" t="str">
        <f t="shared" si="29"/>
        <v/>
      </c>
      <c r="BD44" s="51" t="str">
        <f t="shared" si="30"/>
        <v/>
      </c>
      <c r="BE44" s="43" t="str">
        <f t="shared" si="31"/>
        <v/>
      </c>
      <c r="BF44" s="39" t="str">
        <f t="shared" si="32"/>
        <v/>
      </c>
      <c r="BG44" s="51" t="str">
        <f t="shared" si="33"/>
        <v/>
      </c>
    </row>
    <row r="45" spans="1:59" x14ac:dyDescent="0.25">
      <c r="A45" s="188">
        <f>IF(""=Redigering!A36,"",(Redigering!A36))</f>
        <v>35</v>
      </c>
      <c r="B45" s="188" t="str">
        <f>IF(""=Redigering!C36,"",(Redigering!C36))</f>
        <v>13_2</v>
      </c>
      <c r="C45" s="122" t="str">
        <f>IF(""=Redigering!D36,"",(Redigering!D36))</f>
        <v>Synligt spektrum</v>
      </c>
      <c r="D45" s="188">
        <f>IF(""=Redigering!E36,"",(Redigering!E36))</f>
        <v>2</v>
      </c>
      <c r="E45" s="195">
        <f>IF(""=Redigering!F36,"",(Redigering!F36))</f>
        <v>1</v>
      </c>
      <c r="F45" s="188" t="str">
        <f>IF(""=Redigering!G36,"",(Redigering!G36))</f>
        <v>V22</v>
      </c>
      <c r="G45" s="188" t="str">
        <f>IF(""=Redigering!H36,"",(Redigering!H36))</f>
        <v/>
      </c>
      <c r="H45" s="188">
        <f>IF(""=Redigering!I36,"",(Redigering!I36))</f>
        <v>1</v>
      </c>
      <c r="I45" s="188" t="str">
        <f>IF(""=Redigering!J36,"",(Redigering!J36))</f>
        <v>C</v>
      </c>
      <c r="J45" s="188" t="str">
        <f t="shared" si="1"/>
        <v>1C</v>
      </c>
      <c r="K45" s="188" t="str">
        <f t="shared" si="2"/>
        <v>CV</v>
      </c>
      <c r="L45" s="188" t="str">
        <f t="shared" si="3"/>
        <v>C</v>
      </c>
      <c r="M45" s="188" t="str">
        <f>IF(""=Redigering!K36,"",(Redigering!K36))</f>
        <v/>
      </c>
      <c r="N45" s="188" t="str">
        <f>IF(""=Redigering!L36,"",(Redigering!L36))</f>
        <v/>
      </c>
      <c r="O45" s="188" t="str">
        <f>IF(""=Redigering!M36,"",(Redigering!M36))</f>
        <v/>
      </c>
      <c r="P45" s="188" t="str">
        <f>IF(""=Redigering!N36,"",(Redigering!N36))</f>
        <v/>
      </c>
      <c r="Q45" s="188" t="str">
        <f>IF(""=Redigering!O36,"",(Redigering!O36))</f>
        <v/>
      </c>
      <c r="R45" s="188" t="str">
        <f>IF(""=Redigering!P36,"",(Redigering!P36))</f>
        <v/>
      </c>
      <c r="S45" s="188" t="str">
        <f>IF(""=Redigering!Q36,"",(Redigering!Q36))</f>
        <v/>
      </c>
      <c r="T45" s="188" t="str">
        <f>IF(""=Redigering!R36,"",(Redigering!R36))</f>
        <v/>
      </c>
      <c r="U45" s="188" t="str">
        <f>IF(""=Redigering!S36,"",(Redigering!S36))</f>
        <v/>
      </c>
      <c r="V45" s="188" t="str">
        <f>IF(""=Redigering!T36,"",(Redigering!T36))</f>
        <v/>
      </c>
      <c r="W45" s="188" t="str">
        <f>IF(""=Redigering!U36,"",(Redigering!U36))</f>
        <v/>
      </c>
      <c r="X45" s="188" t="str">
        <f>IF(""=Redigering!V36,"",(Redigering!V36))</f>
        <v/>
      </c>
      <c r="Y45" s="188" t="str">
        <f>IF(""=Redigering!W36,"",(Redigering!W36))</f>
        <v/>
      </c>
      <c r="Z45" s="188" t="str">
        <f>IF(""=Redigering!X36,"",(Redigering!X36))</f>
        <v/>
      </c>
      <c r="AC45" s="41" t="str">
        <f t="shared" si="34"/>
        <v>13_2</v>
      </c>
      <c r="AD45" s="50" t="str">
        <f t="shared" si="4"/>
        <v/>
      </c>
      <c r="AE45" s="39">
        <f t="shared" si="5"/>
        <v>1</v>
      </c>
      <c r="AF45" s="40" t="str">
        <f t="shared" si="6"/>
        <v/>
      </c>
      <c r="AG45" s="50" t="str">
        <f t="shared" si="7"/>
        <v/>
      </c>
      <c r="AH45" s="39">
        <f t="shared" si="8"/>
        <v>1</v>
      </c>
      <c r="AI45" s="51" t="str">
        <f t="shared" si="9"/>
        <v/>
      </c>
      <c r="AJ45" s="50" t="str">
        <f t="shared" si="10"/>
        <v/>
      </c>
      <c r="AK45" s="39" t="str">
        <f t="shared" si="11"/>
        <v/>
      </c>
      <c r="AL45" s="51" t="str">
        <f t="shared" si="12"/>
        <v/>
      </c>
      <c r="AM45" s="50" t="str">
        <f t="shared" si="13"/>
        <v/>
      </c>
      <c r="AN45" s="39" t="str">
        <f t="shared" si="14"/>
        <v/>
      </c>
      <c r="AO45" s="51" t="str">
        <f t="shared" si="15"/>
        <v/>
      </c>
      <c r="AP45" s="50" t="str">
        <f t="shared" si="16"/>
        <v/>
      </c>
      <c r="AQ45" s="39" t="str">
        <f t="shared" si="17"/>
        <v/>
      </c>
      <c r="AR45" s="51" t="str">
        <f t="shared" si="18"/>
        <v/>
      </c>
      <c r="AS45" s="50" t="str">
        <f t="shared" si="19"/>
        <v/>
      </c>
      <c r="AT45" s="39" t="str">
        <f t="shared" si="20"/>
        <v/>
      </c>
      <c r="AU45" s="51" t="str">
        <f t="shared" si="21"/>
        <v/>
      </c>
      <c r="AV45" s="43" t="str">
        <f t="shared" si="22"/>
        <v/>
      </c>
      <c r="AW45" s="39" t="str">
        <f t="shared" si="23"/>
        <v/>
      </c>
      <c r="AX45" s="40" t="str">
        <f t="shared" si="24"/>
        <v/>
      </c>
      <c r="AY45" s="43" t="str">
        <f t="shared" si="25"/>
        <v/>
      </c>
      <c r="AZ45" s="39">
        <f t="shared" si="26"/>
        <v>1</v>
      </c>
      <c r="BA45" s="40" t="str">
        <f t="shared" si="27"/>
        <v/>
      </c>
      <c r="BB45" s="43" t="str">
        <f t="shared" si="28"/>
        <v/>
      </c>
      <c r="BC45" s="39" t="str">
        <f t="shared" si="29"/>
        <v/>
      </c>
      <c r="BD45" s="51" t="str">
        <f t="shared" si="30"/>
        <v/>
      </c>
      <c r="BE45" s="43" t="str">
        <f t="shared" si="31"/>
        <v/>
      </c>
      <c r="BF45" s="39" t="str">
        <f t="shared" si="32"/>
        <v/>
      </c>
      <c r="BG45" s="51" t="str">
        <f t="shared" si="33"/>
        <v/>
      </c>
    </row>
    <row r="46" spans="1:59" x14ac:dyDescent="0.25">
      <c r="A46" s="188">
        <f>IF(""=Redigering!A37,"",(Redigering!A37))</f>
        <v>36</v>
      </c>
      <c r="B46" s="188" t="str">
        <f>IF(""=Redigering!C37,"",(Redigering!C37))</f>
        <v>13_3</v>
      </c>
      <c r="C46" s="122" t="str">
        <f>IF(""=Redigering!D37,"",(Redigering!D37))</f>
        <v>Synligt spektrum</v>
      </c>
      <c r="D46" s="188">
        <f>IF(""=Redigering!E37,"",(Redigering!E37))</f>
        <v>2</v>
      </c>
      <c r="E46" s="195">
        <f>IF(""=Redigering!F37,"",(Redigering!F37))</f>
        <v>1</v>
      </c>
      <c r="F46" s="188" t="str">
        <f>IF(""=Redigering!G37,"",(Redigering!G37))</f>
        <v>V22</v>
      </c>
      <c r="G46" s="188" t="str">
        <f>IF(""=Redigering!H37,"",(Redigering!H37))</f>
        <v>M25</v>
      </c>
      <c r="H46" s="188">
        <f>IF(""=Redigering!I37,"",(Redigering!I37))</f>
        <v>3</v>
      </c>
      <c r="I46" s="188" t="str">
        <f>IF(""=Redigering!J37,"",(Redigering!J37))</f>
        <v>E</v>
      </c>
      <c r="J46" s="188" t="str">
        <f t="shared" si="1"/>
        <v>3E</v>
      </c>
      <c r="K46" s="188" t="str">
        <f t="shared" si="2"/>
        <v>EV</v>
      </c>
      <c r="L46" s="188" t="str">
        <f t="shared" si="3"/>
        <v>EM</v>
      </c>
      <c r="M46" s="188" t="str">
        <f>IF(""=Redigering!K37,"",(Redigering!K37))</f>
        <v/>
      </c>
      <c r="N46" s="188" t="str">
        <f>IF(""=Redigering!L37,"",(Redigering!L37))</f>
        <v/>
      </c>
      <c r="O46" s="188" t="str">
        <f>IF(""=Redigering!M37,"",(Redigering!M37))</f>
        <v/>
      </c>
      <c r="P46" s="188" t="str">
        <f>IF(""=Redigering!N37,"",(Redigering!N37))</f>
        <v/>
      </c>
      <c r="Q46" s="188" t="str">
        <f>IF(""=Redigering!O37,"",(Redigering!O37))</f>
        <v/>
      </c>
      <c r="R46" s="188" t="str">
        <f>IF(""=Redigering!P37,"",(Redigering!P37))</f>
        <v/>
      </c>
      <c r="S46" s="188" t="str">
        <f>IF(""=Redigering!Q37,"",(Redigering!Q37))</f>
        <v/>
      </c>
      <c r="T46" s="188" t="str">
        <f>IF(""=Redigering!R37,"",(Redigering!R37))</f>
        <v/>
      </c>
      <c r="U46" s="188" t="str">
        <f>IF(""=Redigering!S37,"",(Redigering!S37))</f>
        <v/>
      </c>
      <c r="V46" s="188" t="str">
        <f>IF(""=Redigering!T37,"",(Redigering!T37))</f>
        <v/>
      </c>
      <c r="W46" s="188" t="str">
        <f>IF(""=Redigering!U37,"",(Redigering!U37))</f>
        <v/>
      </c>
      <c r="X46" s="188" t="str">
        <f>IF(""=Redigering!V37,"",(Redigering!V37))</f>
        <v/>
      </c>
      <c r="Y46" s="188" t="str">
        <f>IF(""=Redigering!W37,"",(Redigering!W37))</f>
        <v/>
      </c>
      <c r="Z46" s="188" t="str">
        <f>IF(""=Redigering!X37,"",(Redigering!X37))</f>
        <v/>
      </c>
      <c r="AC46" s="41" t="str">
        <f t="shared" si="34"/>
        <v>13_3</v>
      </c>
      <c r="AD46" s="50">
        <f t="shared" si="4"/>
        <v>1</v>
      </c>
      <c r="AE46" s="39" t="str">
        <f t="shared" si="5"/>
        <v/>
      </c>
      <c r="AF46" s="40" t="str">
        <f t="shared" si="6"/>
        <v/>
      </c>
      <c r="AG46" s="50" t="str">
        <f t="shared" si="7"/>
        <v/>
      </c>
      <c r="AH46" s="39" t="str">
        <f t="shared" si="8"/>
        <v/>
      </c>
      <c r="AI46" s="51" t="str">
        <f t="shared" si="9"/>
        <v/>
      </c>
      <c r="AJ46" s="50" t="str">
        <f t="shared" si="10"/>
        <v/>
      </c>
      <c r="AK46" s="39" t="str">
        <f t="shared" si="11"/>
        <v/>
      </c>
      <c r="AL46" s="51" t="str">
        <f t="shared" si="12"/>
        <v/>
      </c>
      <c r="AM46" s="50">
        <f t="shared" si="13"/>
        <v>1</v>
      </c>
      <c r="AN46" s="39" t="str">
        <f t="shared" si="14"/>
        <v/>
      </c>
      <c r="AO46" s="51" t="str">
        <f t="shared" si="15"/>
        <v/>
      </c>
      <c r="AP46" s="50" t="str">
        <f t="shared" si="16"/>
        <v/>
      </c>
      <c r="AQ46" s="39" t="str">
        <f t="shared" si="17"/>
        <v/>
      </c>
      <c r="AR46" s="51" t="str">
        <f t="shared" si="18"/>
        <v/>
      </c>
      <c r="AS46" s="50" t="str">
        <f t="shared" si="19"/>
        <v/>
      </c>
      <c r="AT46" s="39" t="str">
        <f t="shared" si="20"/>
        <v/>
      </c>
      <c r="AU46" s="51" t="str">
        <f t="shared" si="21"/>
        <v/>
      </c>
      <c r="AV46" s="43" t="str">
        <f t="shared" si="22"/>
        <v/>
      </c>
      <c r="AW46" s="39" t="str">
        <f t="shared" si="23"/>
        <v/>
      </c>
      <c r="AX46" s="40" t="str">
        <f t="shared" si="24"/>
        <v/>
      </c>
      <c r="AY46" s="43">
        <f t="shared" si="25"/>
        <v>1</v>
      </c>
      <c r="AZ46" s="39" t="str">
        <f t="shared" si="26"/>
        <v/>
      </c>
      <c r="BA46" s="40" t="str">
        <f t="shared" si="27"/>
        <v/>
      </c>
      <c r="BB46" s="43" t="str">
        <f t="shared" si="28"/>
        <v/>
      </c>
      <c r="BC46" s="39" t="str">
        <f t="shared" si="29"/>
        <v/>
      </c>
      <c r="BD46" s="51" t="str">
        <f t="shared" si="30"/>
        <v/>
      </c>
      <c r="BE46" s="43">
        <f t="shared" si="31"/>
        <v>1</v>
      </c>
      <c r="BF46" s="39" t="str">
        <f t="shared" si="32"/>
        <v/>
      </c>
      <c r="BG46" s="51" t="str">
        <f t="shared" si="33"/>
        <v/>
      </c>
    </row>
    <row r="47" spans="1:59" x14ac:dyDescent="0.25">
      <c r="A47" s="188">
        <f>IF(""=Redigering!A38,"",(Redigering!A38))</f>
        <v>37</v>
      </c>
      <c r="B47" s="188" t="str">
        <f>IF(""=Redigering!C38,"",(Redigering!C38))</f>
        <v>13_4</v>
      </c>
      <c r="C47" s="122" t="str">
        <f>IF(""=Redigering!D38,"",(Redigering!D38))</f>
        <v>Synligt spektrum</v>
      </c>
      <c r="D47" s="188">
        <f>IF(""=Redigering!E38,"",(Redigering!E38))</f>
        <v>2</v>
      </c>
      <c r="E47" s="195">
        <f>IF(""=Redigering!F38,"",(Redigering!F38))</f>
        <v>1</v>
      </c>
      <c r="F47" s="188" t="str">
        <f>IF(""=Redigering!G38,"",(Redigering!G38))</f>
        <v>V22</v>
      </c>
      <c r="G47" s="188" t="str">
        <f>IF(""=Redigering!H38,"",(Redigering!H38))</f>
        <v>M25</v>
      </c>
      <c r="H47" s="188">
        <f>IF(""=Redigering!I38,"",(Redigering!I38))</f>
        <v>3</v>
      </c>
      <c r="I47" s="188" t="str">
        <f>IF(""=Redigering!J38,"",(Redigering!J38))</f>
        <v>E</v>
      </c>
      <c r="J47" s="188" t="str">
        <f t="shared" si="1"/>
        <v>3E</v>
      </c>
      <c r="K47" s="188" t="str">
        <f t="shared" si="2"/>
        <v>EV</v>
      </c>
      <c r="L47" s="188" t="str">
        <f t="shared" si="3"/>
        <v>EM</v>
      </c>
      <c r="M47" s="188" t="str">
        <f>IF(""=Redigering!K38,"",(Redigering!K38))</f>
        <v/>
      </c>
      <c r="N47" s="188" t="str">
        <f>IF(""=Redigering!L38,"",(Redigering!L38))</f>
        <v/>
      </c>
      <c r="O47" s="188" t="str">
        <f>IF(""=Redigering!M38,"",(Redigering!M38))</f>
        <v/>
      </c>
      <c r="P47" s="188" t="str">
        <f>IF(""=Redigering!N38,"",(Redigering!N38))</f>
        <v/>
      </c>
      <c r="Q47" s="188" t="str">
        <f>IF(""=Redigering!O38,"",(Redigering!O38))</f>
        <v/>
      </c>
      <c r="R47" s="188" t="str">
        <f>IF(""=Redigering!P38,"",(Redigering!P38))</f>
        <v/>
      </c>
      <c r="S47" s="188" t="str">
        <f>IF(""=Redigering!Q38,"",(Redigering!Q38))</f>
        <v/>
      </c>
      <c r="T47" s="188" t="str">
        <f>IF(""=Redigering!R38,"",(Redigering!R38))</f>
        <v/>
      </c>
      <c r="U47" s="188" t="str">
        <f>IF(""=Redigering!S38,"",(Redigering!S38))</f>
        <v/>
      </c>
      <c r="V47" s="188" t="str">
        <f>IF(""=Redigering!T38,"",(Redigering!T38))</f>
        <v/>
      </c>
      <c r="W47" s="188" t="str">
        <f>IF(""=Redigering!U38,"",(Redigering!U38))</f>
        <v/>
      </c>
      <c r="X47" s="188" t="str">
        <f>IF(""=Redigering!V38,"",(Redigering!V38))</f>
        <v/>
      </c>
      <c r="Y47" s="188" t="str">
        <f>IF(""=Redigering!W38,"",(Redigering!W38))</f>
        <v/>
      </c>
      <c r="Z47" s="188" t="str">
        <f>IF(""=Redigering!X38,"",(Redigering!X38))</f>
        <v/>
      </c>
      <c r="AC47" s="41" t="str">
        <f t="shared" si="34"/>
        <v>13_4</v>
      </c>
      <c r="AD47" s="50">
        <f t="shared" si="4"/>
        <v>1</v>
      </c>
      <c r="AE47" s="39" t="str">
        <f t="shared" si="5"/>
        <v/>
      </c>
      <c r="AF47" s="40" t="str">
        <f t="shared" si="6"/>
        <v/>
      </c>
      <c r="AG47" s="50" t="str">
        <f t="shared" si="7"/>
        <v/>
      </c>
      <c r="AH47" s="39" t="str">
        <f t="shared" si="8"/>
        <v/>
      </c>
      <c r="AI47" s="51" t="str">
        <f t="shared" si="9"/>
        <v/>
      </c>
      <c r="AJ47" s="50" t="str">
        <f t="shared" si="10"/>
        <v/>
      </c>
      <c r="AK47" s="39" t="str">
        <f t="shared" si="11"/>
        <v/>
      </c>
      <c r="AL47" s="51" t="str">
        <f t="shared" si="12"/>
        <v/>
      </c>
      <c r="AM47" s="50">
        <f t="shared" si="13"/>
        <v>1</v>
      </c>
      <c r="AN47" s="39" t="str">
        <f t="shared" si="14"/>
        <v/>
      </c>
      <c r="AO47" s="51" t="str">
        <f t="shared" si="15"/>
        <v/>
      </c>
      <c r="AP47" s="50" t="str">
        <f t="shared" si="16"/>
        <v/>
      </c>
      <c r="AQ47" s="39" t="str">
        <f t="shared" si="17"/>
        <v/>
      </c>
      <c r="AR47" s="51" t="str">
        <f t="shared" si="18"/>
        <v/>
      </c>
      <c r="AS47" s="50" t="str">
        <f t="shared" si="19"/>
        <v/>
      </c>
      <c r="AT47" s="39" t="str">
        <f t="shared" si="20"/>
        <v/>
      </c>
      <c r="AU47" s="51" t="str">
        <f t="shared" si="21"/>
        <v/>
      </c>
      <c r="AV47" s="43" t="str">
        <f t="shared" si="22"/>
        <v/>
      </c>
      <c r="AW47" s="39" t="str">
        <f t="shared" si="23"/>
        <v/>
      </c>
      <c r="AX47" s="40" t="str">
        <f t="shared" si="24"/>
        <v/>
      </c>
      <c r="AY47" s="43">
        <f t="shared" si="25"/>
        <v>1</v>
      </c>
      <c r="AZ47" s="39" t="str">
        <f t="shared" si="26"/>
        <v/>
      </c>
      <c r="BA47" s="40" t="str">
        <f t="shared" si="27"/>
        <v/>
      </c>
      <c r="BB47" s="43" t="str">
        <f t="shared" si="28"/>
        <v/>
      </c>
      <c r="BC47" s="39" t="str">
        <f t="shared" si="29"/>
        <v/>
      </c>
      <c r="BD47" s="51" t="str">
        <f t="shared" si="30"/>
        <v/>
      </c>
      <c r="BE47" s="43">
        <f t="shared" si="31"/>
        <v>1</v>
      </c>
      <c r="BF47" s="39" t="str">
        <f t="shared" si="32"/>
        <v/>
      </c>
      <c r="BG47" s="51" t="str">
        <f t="shared" si="33"/>
        <v/>
      </c>
    </row>
    <row r="48" spans="1:59" x14ac:dyDescent="0.25">
      <c r="A48" s="188">
        <f>IF(""=Redigering!A39,"",(Redigering!A39))</f>
        <v>38</v>
      </c>
      <c r="B48" s="188" t="str">
        <f>IF(""=Redigering!C39,"",(Redigering!C39))</f>
        <v>13_5</v>
      </c>
      <c r="C48" s="122" t="str">
        <f>IF(""=Redigering!D39,"",(Redigering!D39))</f>
        <v>Synligt spektrum</v>
      </c>
      <c r="D48" s="188">
        <f>IF(""=Redigering!E39,"",(Redigering!E39))</f>
        <v>2</v>
      </c>
      <c r="E48" s="195">
        <f>IF(""=Redigering!F39,"",(Redigering!F39))</f>
        <v>1</v>
      </c>
      <c r="F48" s="188" t="str">
        <f>IF(""=Redigering!G39,"",(Redigering!G39))</f>
        <v>V22</v>
      </c>
      <c r="G48" s="188" t="str">
        <f>IF(""=Redigering!H39,"",(Redigering!H39))</f>
        <v>M25</v>
      </c>
      <c r="H48" s="188">
        <f>IF(""=Redigering!I39,"",(Redigering!I39))</f>
        <v>3</v>
      </c>
      <c r="I48" s="188" t="str">
        <f>IF(""=Redigering!J39,"",(Redigering!J39))</f>
        <v>C</v>
      </c>
      <c r="J48" s="188" t="str">
        <f t="shared" si="1"/>
        <v>3C</v>
      </c>
      <c r="K48" s="188" t="str">
        <f t="shared" si="2"/>
        <v>CV</v>
      </c>
      <c r="L48" s="188" t="str">
        <f t="shared" si="3"/>
        <v>CM</v>
      </c>
      <c r="M48" s="188" t="str">
        <f>IF(""=Redigering!K39,"",(Redigering!K39))</f>
        <v/>
      </c>
      <c r="N48" s="188" t="str">
        <f>IF(""=Redigering!L39,"",(Redigering!L39))</f>
        <v/>
      </c>
      <c r="O48" s="188" t="str">
        <f>IF(""=Redigering!M39,"",(Redigering!M39))</f>
        <v/>
      </c>
      <c r="P48" s="188" t="str">
        <f>IF(""=Redigering!N39,"",(Redigering!N39))</f>
        <v/>
      </c>
      <c r="Q48" s="188" t="str">
        <f>IF(""=Redigering!O39,"",(Redigering!O39))</f>
        <v/>
      </c>
      <c r="R48" s="188" t="str">
        <f>IF(""=Redigering!P39,"",(Redigering!P39))</f>
        <v/>
      </c>
      <c r="S48" s="188" t="str">
        <f>IF(""=Redigering!Q39,"",(Redigering!Q39))</f>
        <v/>
      </c>
      <c r="T48" s="188" t="str">
        <f>IF(""=Redigering!R39,"",(Redigering!R39))</f>
        <v/>
      </c>
      <c r="U48" s="188" t="str">
        <f>IF(""=Redigering!S39,"",(Redigering!S39))</f>
        <v/>
      </c>
      <c r="V48" s="188" t="str">
        <f>IF(""=Redigering!T39,"",(Redigering!T39))</f>
        <v/>
      </c>
      <c r="W48" s="188" t="str">
        <f>IF(""=Redigering!U39,"",(Redigering!U39))</f>
        <v/>
      </c>
      <c r="X48" s="188" t="str">
        <f>IF(""=Redigering!V39,"",(Redigering!V39))</f>
        <v/>
      </c>
      <c r="Y48" s="188" t="str">
        <f>IF(""=Redigering!W39,"",(Redigering!W39))</f>
        <v/>
      </c>
      <c r="Z48" s="188" t="str">
        <f>IF(""=Redigering!X39,"",(Redigering!X39))</f>
        <v/>
      </c>
      <c r="AC48" s="41" t="str">
        <f t="shared" si="34"/>
        <v>13_5</v>
      </c>
      <c r="AD48" s="50" t="str">
        <f t="shared" si="4"/>
        <v/>
      </c>
      <c r="AE48" s="39">
        <f t="shared" si="5"/>
        <v>1</v>
      </c>
      <c r="AF48" s="40" t="str">
        <f t="shared" si="6"/>
        <v/>
      </c>
      <c r="AG48" s="50" t="str">
        <f t="shared" si="7"/>
        <v/>
      </c>
      <c r="AH48" s="39" t="str">
        <f t="shared" si="8"/>
        <v/>
      </c>
      <c r="AI48" s="51" t="str">
        <f t="shared" si="9"/>
        <v/>
      </c>
      <c r="AJ48" s="50" t="str">
        <f t="shared" si="10"/>
        <v/>
      </c>
      <c r="AK48" s="39" t="str">
        <f t="shared" si="11"/>
        <v/>
      </c>
      <c r="AL48" s="51" t="str">
        <f t="shared" si="12"/>
        <v/>
      </c>
      <c r="AM48" s="50" t="str">
        <f t="shared" si="13"/>
        <v/>
      </c>
      <c r="AN48" s="39">
        <f t="shared" si="14"/>
        <v>1</v>
      </c>
      <c r="AO48" s="51" t="str">
        <f t="shared" si="15"/>
        <v/>
      </c>
      <c r="AP48" s="50" t="str">
        <f t="shared" si="16"/>
        <v/>
      </c>
      <c r="AQ48" s="39" t="str">
        <f t="shared" si="17"/>
        <v/>
      </c>
      <c r="AR48" s="51" t="str">
        <f t="shared" si="18"/>
        <v/>
      </c>
      <c r="AS48" s="50" t="str">
        <f t="shared" si="19"/>
        <v/>
      </c>
      <c r="AT48" s="39" t="str">
        <f t="shared" si="20"/>
        <v/>
      </c>
      <c r="AU48" s="51" t="str">
        <f t="shared" si="21"/>
        <v/>
      </c>
      <c r="AV48" s="43" t="str">
        <f t="shared" si="22"/>
        <v/>
      </c>
      <c r="AW48" s="39" t="str">
        <f t="shared" si="23"/>
        <v/>
      </c>
      <c r="AX48" s="40" t="str">
        <f t="shared" si="24"/>
        <v/>
      </c>
      <c r="AY48" s="43" t="str">
        <f t="shared" si="25"/>
        <v/>
      </c>
      <c r="AZ48" s="39">
        <f t="shared" si="26"/>
        <v>1</v>
      </c>
      <c r="BA48" s="40" t="str">
        <f t="shared" si="27"/>
        <v/>
      </c>
      <c r="BB48" s="43" t="str">
        <f t="shared" si="28"/>
        <v/>
      </c>
      <c r="BC48" s="39" t="str">
        <f t="shared" si="29"/>
        <v/>
      </c>
      <c r="BD48" s="51" t="str">
        <f t="shared" si="30"/>
        <v/>
      </c>
      <c r="BE48" s="43" t="str">
        <f t="shared" si="31"/>
        <v/>
      </c>
      <c r="BF48" s="39">
        <f t="shared" si="32"/>
        <v>1</v>
      </c>
      <c r="BG48" s="51" t="str">
        <f t="shared" si="33"/>
        <v/>
      </c>
    </row>
    <row r="49" spans="1:59" x14ac:dyDescent="0.25">
      <c r="A49" s="188">
        <f>IF(""=Redigering!A40,"",(Redigering!A40))</f>
        <v>39</v>
      </c>
      <c r="B49" s="188" t="str">
        <f>IF(""=Redigering!C40,"",(Redigering!C40))</f>
        <v>13_6</v>
      </c>
      <c r="C49" s="122" t="str">
        <f>IF(""=Redigering!D40,"",(Redigering!D40))</f>
        <v>Synligt spektrum</v>
      </c>
      <c r="D49" s="188">
        <f>IF(""=Redigering!E40,"",(Redigering!E40))</f>
        <v>2</v>
      </c>
      <c r="E49" s="195">
        <f>IF(""=Redigering!F40,"",(Redigering!F40))</f>
        <v>1</v>
      </c>
      <c r="F49" s="188" t="str">
        <f>IF(""=Redigering!G40,"",(Redigering!G40))</f>
        <v>V22</v>
      </c>
      <c r="G49" s="198" t="s">
        <v>155</v>
      </c>
      <c r="H49" s="188">
        <f>IF(""=Redigering!I40,"",(Redigering!I40))</f>
        <v>3</v>
      </c>
      <c r="I49" s="188" t="str">
        <f>IF(""=Redigering!J40,"",(Redigering!J40))</f>
        <v>A</v>
      </c>
      <c r="J49" s="188" t="str">
        <f t="shared" si="1"/>
        <v>3A</v>
      </c>
      <c r="K49" s="188" t="str">
        <f t="shared" si="2"/>
        <v>AV</v>
      </c>
      <c r="L49" s="188" t="str">
        <f t="shared" si="3"/>
        <v>A</v>
      </c>
      <c r="M49" s="188" t="str">
        <f>IF(""=Redigering!K40,"",(Redigering!K40))</f>
        <v/>
      </c>
      <c r="N49" s="188" t="str">
        <f>IF(""=Redigering!L40,"",(Redigering!L40))</f>
        <v/>
      </c>
      <c r="O49" s="188" t="str">
        <f>IF(""=Redigering!M40,"",(Redigering!M40))</f>
        <v/>
      </c>
      <c r="P49" s="188" t="str">
        <f>IF(""=Redigering!N40,"",(Redigering!N40))</f>
        <v/>
      </c>
      <c r="Q49" s="188" t="str">
        <f>IF(""=Redigering!O40,"",(Redigering!O40))</f>
        <v/>
      </c>
      <c r="R49" s="188" t="str">
        <f>IF(""=Redigering!P40,"",(Redigering!P40))</f>
        <v/>
      </c>
      <c r="S49" s="188" t="str">
        <f>IF(""=Redigering!Q40,"",(Redigering!Q40))</f>
        <v/>
      </c>
      <c r="T49" s="188" t="str">
        <f>IF(""=Redigering!R40,"",(Redigering!R40))</f>
        <v/>
      </c>
      <c r="U49" s="188" t="str">
        <f>IF(""=Redigering!S40,"",(Redigering!S40))</f>
        <v/>
      </c>
      <c r="V49" s="188" t="str">
        <f>IF(""=Redigering!T40,"",(Redigering!T40))</f>
        <v/>
      </c>
      <c r="W49" s="188" t="str">
        <f>IF(""=Redigering!U40,"",(Redigering!U40))</f>
        <v/>
      </c>
      <c r="X49" s="188" t="str">
        <f>IF(""=Redigering!V40,"",(Redigering!V40))</f>
        <v/>
      </c>
      <c r="Y49" s="188" t="str">
        <f>IF(""=Redigering!W40,"",(Redigering!W40))</f>
        <v/>
      </c>
      <c r="Z49" s="188" t="str">
        <f>IF(""=Redigering!X40,"",(Redigering!X40))</f>
        <v/>
      </c>
      <c r="AC49" s="41" t="str">
        <f t="shared" si="34"/>
        <v>13_6</v>
      </c>
      <c r="AD49" s="50" t="str">
        <f t="shared" si="4"/>
        <v/>
      </c>
      <c r="AE49" s="39" t="str">
        <f t="shared" si="5"/>
        <v/>
      </c>
      <c r="AF49" s="40">
        <f t="shared" si="6"/>
        <v>1</v>
      </c>
      <c r="AG49" s="50" t="str">
        <f t="shared" si="7"/>
        <v/>
      </c>
      <c r="AH49" s="39" t="str">
        <f t="shared" si="8"/>
        <v/>
      </c>
      <c r="AI49" s="51" t="str">
        <f t="shared" si="9"/>
        <v/>
      </c>
      <c r="AJ49" s="50" t="str">
        <f t="shared" si="10"/>
        <v/>
      </c>
      <c r="AK49" s="39" t="str">
        <f t="shared" si="11"/>
        <v/>
      </c>
      <c r="AL49" s="51" t="str">
        <f t="shared" si="12"/>
        <v/>
      </c>
      <c r="AM49" s="50" t="str">
        <f t="shared" si="13"/>
        <v/>
      </c>
      <c r="AN49" s="39" t="str">
        <f t="shared" si="14"/>
        <v/>
      </c>
      <c r="AO49" s="51">
        <f t="shared" si="15"/>
        <v>1</v>
      </c>
      <c r="AP49" s="50" t="str">
        <f t="shared" si="16"/>
        <v/>
      </c>
      <c r="AQ49" s="39" t="str">
        <f t="shared" si="17"/>
        <v/>
      </c>
      <c r="AR49" s="51" t="str">
        <f t="shared" si="18"/>
        <v/>
      </c>
      <c r="AS49" s="50" t="str">
        <f t="shared" si="19"/>
        <v/>
      </c>
      <c r="AT49" s="39" t="str">
        <f t="shared" si="20"/>
        <v/>
      </c>
      <c r="AU49" s="51" t="str">
        <f t="shared" si="21"/>
        <v/>
      </c>
      <c r="AV49" s="43" t="str">
        <f t="shared" si="22"/>
        <v/>
      </c>
      <c r="AW49" s="39" t="str">
        <f t="shared" si="23"/>
        <v/>
      </c>
      <c r="AX49" s="40" t="str">
        <f t="shared" si="24"/>
        <v/>
      </c>
      <c r="AY49" s="43" t="str">
        <f t="shared" si="25"/>
        <v/>
      </c>
      <c r="AZ49" s="39" t="str">
        <f t="shared" si="26"/>
        <v/>
      </c>
      <c r="BA49" s="40">
        <f t="shared" si="27"/>
        <v>1</v>
      </c>
      <c r="BB49" s="43" t="str">
        <f t="shared" si="28"/>
        <v/>
      </c>
      <c r="BC49" s="39" t="str">
        <f t="shared" si="29"/>
        <v/>
      </c>
      <c r="BD49" s="51" t="str">
        <f t="shared" si="30"/>
        <v/>
      </c>
      <c r="BE49" s="43" t="str">
        <f t="shared" si="31"/>
        <v/>
      </c>
      <c r="BF49" s="39" t="str">
        <f t="shared" si="32"/>
        <v/>
      </c>
      <c r="BG49" s="51" t="str">
        <f t="shared" si="33"/>
        <v/>
      </c>
    </row>
    <row r="50" spans="1:59" x14ac:dyDescent="0.25">
      <c r="A50" s="188">
        <f>IF(""=Redigering!A41,"",(Redigering!A41))</f>
        <v>40</v>
      </c>
      <c r="B50" s="188" t="str">
        <f>IF(""=Redigering!C41,"",(Redigering!C41))</f>
        <v>13_7</v>
      </c>
      <c r="C50" s="122" t="str">
        <f>IF(""=Redigering!D41,"",(Redigering!D41))</f>
        <v>Synligt spektrum</v>
      </c>
      <c r="D50" s="188">
        <f>IF(""=Redigering!E41,"",(Redigering!E41))</f>
        <v>2</v>
      </c>
      <c r="E50" s="195">
        <f>IF(""=Redigering!F41,"",(Redigering!F41))</f>
        <v>1</v>
      </c>
      <c r="F50" s="188" t="str">
        <f>IF(""=Redigering!G41,"",(Redigering!G41))</f>
        <v>V22</v>
      </c>
      <c r="G50" s="198" t="s">
        <v>155</v>
      </c>
      <c r="H50" s="188">
        <f>IF(""=Redigering!I41,"",(Redigering!I41))</f>
        <v>5</v>
      </c>
      <c r="I50" s="188" t="str">
        <f>IF(""=Redigering!J41,"",(Redigering!J41))</f>
        <v>C</v>
      </c>
      <c r="J50" s="188" t="str">
        <f t="shared" si="1"/>
        <v>5C</v>
      </c>
      <c r="K50" s="188" t="str">
        <f t="shared" si="2"/>
        <v>CV</v>
      </c>
      <c r="L50" s="188" t="str">
        <f t="shared" si="3"/>
        <v>C</v>
      </c>
      <c r="M50" s="188" t="str">
        <f>IF(""=Redigering!K41,"",(Redigering!K41))</f>
        <v/>
      </c>
      <c r="N50" s="188" t="str">
        <f>IF(""=Redigering!L41,"",(Redigering!L41))</f>
        <v/>
      </c>
      <c r="O50" s="188" t="str">
        <f>IF(""=Redigering!M41,"",(Redigering!M41))</f>
        <v/>
      </c>
      <c r="P50" s="188" t="str">
        <f>IF(""=Redigering!N41,"",(Redigering!N41))</f>
        <v/>
      </c>
      <c r="Q50" s="188" t="str">
        <f>IF(""=Redigering!O41,"",(Redigering!O41))</f>
        <v/>
      </c>
      <c r="R50" s="188" t="str">
        <f>IF(""=Redigering!P41,"",(Redigering!P41))</f>
        <v/>
      </c>
      <c r="S50" s="188" t="str">
        <f>IF(""=Redigering!Q41,"",(Redigering!Q41))</f>
        <v/>
      </c>
      <c r="T50" s="188" t="str">
        <f>IF(""=Redigering!R41,"",(Redigering!R41))</f>
        <v/>
      </c>
      <c r="U50" s="188" t="str">
        <f>IF(""=Redigering!S41,"",(Redigering!S41))</f>
        <v/>
      </c>
      <c r="V50" s="188" t="str">
        <f>IF(""=Redigering!T41,"",(Redigering!T41))</f>
        <v/>
      </c>
      <c r="W50" s="188" t="str">
        <f>IF(""=Redigering!U41,"",(Redigering!U41))</f>
        <v/>
      </c>
      <c r="X50" s="188" t="str">
        <f>IF(""=Redigering!V41,"",(Redigering!V41))</f>
        <v/>
      </c>
      <c r="Y50" s="188" t="str">
        <f>IF(""=Redigering!W41,"",(Redigering!W41))</f>
        <v/>
      </c>
      <c r="Z50" s="188" t="str">
        <f>IF(""=Redigering!X41,"",(Redigering!X41))</f>
        <v/>
      </c>
      <c r="AC50" s="41" t="str">
        <f t="shared" si="34"/>
        <v>13_7</v>
      </c>
      <c r="AD50" s="50" t="str">
        <f t="shared" si="4"/>
        <v/>
      </c>
      <c r="AE50" s="39">
        <f t="shared" si="5"/>
        <v>1</v>
      </c>
      <c r="AF50" s="40" t="str">
        <f t="shared" si="6"/>
        <v/>
      </c>
      <c r="AG50" s="50" t="str">
        <f t="shared" si="7"/>
        <v/>
      </c>
      <c r="AH50" s="39" t="str">
        <f t="shared" si="8"/>
        <v/>
      </c>
      <c r="AI50" s="51" t="str">
        <f t="shared" si="9"/>
        <v/>
      </c>
      <c r="AJ50" s="50" t="str">
        <f t="shared" si="10"/>
        <v/>
      </c>
      <c r="AK50" s="39" t="str">
        <f t="shared" si="11"/>
        <v/>
      </c>
      <c r="AL50" s="51" t="str">
        <f t="shared" si="12"/>
        <v/>
      </c>
      <c r="AM50" s="50" t="str">
        <f t="shared" si="13"/>
        <v/>
      </c>
      <c r="AN50" s="39" t="str">
        <f t="shared" si="14"/>
        <v/>
      </c>
      <c r="AO50" s="51" t="str">
        <f t="shared" si="15"/>
        <v/>
      </c>
      <c r="AP50" s="50" t="str">
        <f t="shared" si="16"/>
        <v/>
      </c>
      <c r="AQ50" s="39" t="str">
        <f t="shared" si="17"/>
        <v/>
      </c>
      <c r="AR50" s="51" t="str">
        <f t="shared" si="18"/>
        <v/>
      </c>
      <c r="AS50" s="50" t="str">
        <f t="shared" si="19"/>
        <v/>
      </c>
      <c r="AT50" s="39">
        <f t="shared" si="20"/>
        <v>1</v>
      </c>
      <c r="AU50" s="51" t="str">
        <f t="shared" si="21"/>
        <v/>
      </c>
      <c r="AV50" s="43" t="str">
        <f t="shared" si="22"/>
        <v/>
      </c>
      <c r="AW50" s="39" t="str">
        <f t="shared" si="23"/>
        <v/>
      </c>
      <c r="AX50" s="40" t="str">
        <f t="shared" si="24"/>
        <v/>
      </c>
      <c r="AY50" s="43" t="str">
        <f t="shared" si="25"/>
        <v/>
      </c>
      <c r="AZ50" s="39">
        <f t="shared" si="26"/>
        <v>1</v>
      </c>
      <c r="BA50" s="40" t="str">
        <f t="shared" si="27"/>
        <v/>
      </c>
      <c r="BB50" s="43" t="str">
        <f t="shared" si="28"/>
        <v/>
      </c>
      <c r="BC50" s="39" t="str">
        <f t="shared" si="29"/>
        <v/>
      </c>
      <c r="BD50" s="51" t="str">
        <f t="shared" si="30"/>
        <v/>
      </c>
      <c r="BE50" s="43" t="str">
        <f t="shared" si="31"/>
        <v/>
      </c>
      <c r="BF50" s="39" t="str">
        <f t="shared" si="32"/>
        <v/>
      </c>
      <c r="BG50" s="51" t="str">
        <f t="shared" si="33"/>
        <v/>
      </c>
    </row>
    <row r="51" spans="1:59" x14ac:dyDescent="0.25">
      <c r="A51" s="188">
        <f>IF(""=Redigering!A42,"",(Redigering!A42))</f>
        <v>41</v>
      </c>
      <c r="B51" s="188" t="str">
        <f>IF(""=Redigering!C42,"",(Redigering!C42))</f>
        <v>13_8</v>
      </c>
      <c r="C51" s="122" t="str">
        <f>IF(""=Redigering!D42,"",(Redigering!D42))</f>
        <v>Synligt spektrum</v>
      </c>
      <c r="D51" s="188">
        <f>IF(""=Redigering!E42,"",(Redigering!E42))</f>
        <v>2</v>
      </c>
      <c r="E51" s="195">
        <f>IF(""=Redigering!F42,"",(Redigering!F42))</f>
        <v>1</v>
      </c>
      <c r="F51" s="188" t="str">
        <f>IF(""=Redigering!G42,"",(Redigering!G42))</f>
        <v>V22</v>
      </c>
      <c r="G51" s="198" t="s">
        <v>155</v>
      </c>
      <c r="H51" s="188">
        <f>IF(""=Redigering!I42,"",(Redigering!I42))</f>
        <v>5</v>
      </c>
      <c r="I51" s="188" t="str">
        <f>IF(""=Redigering!J42,"",(Redigering!J42))</f>
        <v>A</v>
      </c>
      <c r="J51" s="188" t="str">
        <f t="shared" si="1"/>
        <v>5A</v>
      </c>
      <c r="K51" s="188" t="str">
        <f t="shared" si="2"/>
        <v>AV</v>
      </c>
      <c r="L51" s="188" t="str">
        <f t="shared" si="3"/>
        <v>A</v>
      </c>
      <c r="M51" s="188" t="str">
        <f>IF(""=Redigering!K42,"",(Redigering!K42))</f>
        <v/>
      </c>
      <c r="N51" s="188" t="str">
        <f>IF(""=Redigering!L42,"",(Redigering!L42))</f>
        <v/>
      </c>
      <c r="O51" s="188" t="str">
        <f>IF(""=Redigering!M42,"",(Redigering!M42))</f>
        <v/>
      </c>
      <c r="P51" s="188" t="str">
        <f>IF(""=Redigering!N42,"",(Redigering!N42))</f>
        <v/>
      </c>
      <c r="Q51" s="188" t="str">
        <f>IF(""=Redigering!O42,"",(Redigering!O42))</f>
        <v/>
      </c>
      <c r="R51" s="188" t="str">
        <f>IF(""=Redigering!P42,"",(Redigering!P42))</f>
        <v/>
      </c>
      <c r="S51" s="188" t="str">
        <f>IF(""=Redigering!Q42,"",(Redigering!Q42))</f>
        <v/>
      </c>
      <c r="T51" s="188" t="str">
        <f>IF(""=Redigering!R42,"",(Redigering!R42))</f>
        <v/>
      </c>
      <c r="U51" s="188" t="str">
        <f>IF(""=Redigering!S42,"",(Redigering!S42))</f>
        <v/>
      </c>
      <c r="V51" s="188" t="str">
        <f>IF(""=Redigering!T42,"",(Redigering!T42))</f>
        <v/>
      </c>
      <c r="W51" s="188" t="str">
        <f>IF(""=Redigering!U42,"",(Redigering!U42))</f>
        <v/>
      </c>
      <c r="X51" s="188" t="str">
        <f>IF(""=Redigering!V42,"",(Redigering!V42))</f>
        <v/>
      </c>
      <c r="Y51" s="188" t="str">
        <f>IF(""=Redigering!W42,"",(Redigering!W42))</f>
        <v/>
      </c>
      <c r="Z51" s="188" t="str">
        <f>IF(""=Redigering!X42,"",(Redigering!X42))</f>
        <v/>
      </c>
      <c r="AC51" s="41" t="str">
        <f t="shared" si="34"/>
        <v>13_8</v>
      </c>
      <c r="AD51" s="50" t="str">
        <f t="shared" si="4"/>
        <v/>
      </c>
      <c r="AE51" s="39" t="str">
        <f t="shared" si="5"/>
        <v/>
      </c>
      <c r="AF51" s="40">
        <f t="shared" si="6"/>
        <v>1</v>
      </c>
      <c r="AG51" s="50" t="str">
        <f t="shared" si="7"/>
        <v/>
      </c>
      <c r="AH51" s="39" t="str">
        <f t="shared" si="8"/>
        <v/>
      </c>
      <c r="AI51" s="51" t="str">
        <f t="shared" si="9"/>
        <v/>
      </c>
      <c r="AJ51" s="50" t="str">
        <f t="shared" si="10"/>
        <v/>
      </c>
      <c r="AK51" s="39" t="str">
        <f t="shared" si="11"/>
        <v/>
      </c>
      <c r="AL51" s="51" t="str">
        <f t="shared" si="12"/>
        <v/>
      </c>
      <c r="AM51" s="50" t="str">
        <f t="shared" si="13"/>
        <v/>
      </c>
      <c r="AN51" s="39" t="str">
        <f t="shared" si="14"/>
        <v/>
      </c>
      <c r="AO51" s="51" t="str">
        <f t="shared" si="15"/>
        <v/>
      </c>
      <c r="AP51" s="50" t="str">
        <f t="shared" si="16"/>
        <v/>
      </c>
      <c r="AQ51" s="39" t="str">
        <f t="shared" si="17"/>
        <v/>
      </c>
      <c r="AR51" s="51" t="str">
        <f t="shared" si="18"/>
        <v/>
      </c>
      <c r="AS51" s="50" t="str">
        <f t="shared" si="19"/>
        <v/>
      </c>
      <c r="AT51" s="39" t="str">
        <f t="shared" si="20"/>
        <v/>
      </c>
      <c r="AU51" s="51">
        <f t="shared" si="21"/>
        <v>1</v>
      </c>
      <c r="AV51" s="43" t="str">
        <f t="shared" si="22"/>
        <v/>
      </c>
      <c r="AW51" s="39" t="str">
        <f t="shared" si="23"/>
        <v/>
      </c>
      <c r="AX51" s="40" t="str">
        <f t="shared" si="24"/>
        <v/>
      </c>
      <c r="AY51" s="43" t="str">
        <f t="shared" si="25"/>
        <v/>
      </c>
      <c r="AZ51" s="39" t="str">
        <f t="shared" si="26"/>
        <v/>
      </c>
      <c r="BA51" s="40">
        <f t="shared" si="27"/>
        <v>1</v>
      </c>
      <c r="BB51" s="43" t="str">
        <f t="shared" si="28"/>
        <v/>
      </c>
      <c r="BC51" s="39" t="str">
        <f t="shared" si="29"/>
        <v/>
      </c>
      <c r="BD51" s="51" t="str">
        <f t="shared" si="30"/>
        <v/>
      </c>
      <c r="BE51" s="43" t="str">
        <f t="shared" si="31"/>
        <v/>
      </c>
      <c r="BF51" s="39" t="str">
        <f t="shared" si="32"/>
        <v/>
      </c>
      <c r="BG51" s="51" t="str">
        <f t="shared" si="33"/>
        <v/>
      </c>
    </row>
    <row r="52" spans="1:59" x14ac:dyDescent="0.25">
      <c r="A52" s="188">
        <f>IF(""=Redigering!A43,"",(Redigering!A43))</f>
        <v>42</v>
      </c>
      <c r="B52" s="188" t="str">
        <f>IF(""=Redigering!C43,"",(Redigering!C43))</f>
        <v>14a_1</v>
      </c>
      <c r="C52" s="122" t="str">
        <f>IF(""=Redigering!D43,"",(Redigering!D43))</f>
        <v>Hastighetsfilter</v>
      </c>
      <c r="D52" s="188">
        <f>IF(""=Redigering!E43,"",(Redigering!E43))</f>
        <v>2</v>
      </c>
      <c r="E52" s="195">
        <f>IF(""=Redigering!F43,"",(Redigering!F43))</f>
        <v>1</v>
      </c>
      <c r="F52" s="188" t="str">
        <f>IF(""=Redigering!G43,"",(Redigering!G43))</f>
        <v>V25</v>
      </c>
      <c r="G52" s="198" t="s">
        <v>155</v>
      </c>
      <c r="H52" s="188">
        <f>IF(""=Redigering!I43,"",(Redigering!I43))</f>
        <v>1</v>
      </c>
      <c r="I52" s="188" t="str">
        <f>IF(""=Redigering!J43,"",(Redigering!J43))</f>
        <v>E</v>
      </c>
      <c r="J52" s="188" t="str">
        <f t="shared" si="1"/>
        <v>1E</v>
      </c>
      <c r="K52" s="188" t="str">
        <f t="shared" si="2"/>
        <v>EV</v>
      </c>
      <c r="L52" s="188" t="str">
        <f t="shared" si="3"/>
        <v>E</v>
      </c>
      <c r="M52" s="188" t="str">
        <f>IF(""=Redigering!K43,"",(Redigering!K43))</f>
        <v/>
      </c>
      <c r="N52" s="188" t="str">
        <f>IF(""=Redigering!L43,"",(Redigering!L43))</f>
        <v/>
      </c>
      <c r="O52" s="188" t="str">
        <f>IF(""=Redigering!M43,"",(Redigering!M43))</f>
        <v/>
      </c>
      <c r="P52" s="188" t="str">
        <f>IF(""=Redigering!N43,"",(Redigering!N43))</f>
        <v/>
      </c>
      <c r="Q52" s="188" t="str">
        <f>IF(""=Redigering!O43,"",(Redigering!O43))</f>
        <v/>
      </c>
      <c r="R52" s="188" t="str">
        <f>IF(""=Redigering!P43,"",(Redigering!P43))</f>
        <v/>
      </c>
      <c r="S52" s="188" t="str">
        <f>IF(""=Redigering!Q43,"",(Redigering!Q43))</f>
        <v/>
      </c>
      <c r="T52" s="188" t="str">
        <f>IF(""=Redigering!R43,"",(Redigering!R43))</f>
        <v/>
      </c>
      <c r="U52" s="188" t="str">
        <f>IF(""=Redigering!S43,"",(Redigering!S43))</f>
        <v/>
      </c>
      <c r="V52" s="188" t="str">
        <f>IF(""=Redigering!T43,"",(Redigering!T43))</f>
        <v/>
      </c>
      <c r="W52" s="188" t="str">
        <f>IF(""=Redigering!U43,"",(Redigering!U43))</f>
        <v/>
      </c>
      <c r="X52" s="188" t="str">
        <f>IF(""=Redigering!V43,"",(Redigering!V43))</f>
        <v/>
      </c>
      <c r="Y52" s="188" t="str">
        <f>IF(""=Redigering!W43,"",(Redigering!W43))</f>
        <v/>
      </c>
      <c r="Z52" s="188" t="str">
        <f>IF(""=Redigering!X43,"",(Redigering!X43))</f>
        <v/>
      </c>
      <c r="AC52" s="41" t="str">
        <f t="shared" si="34"/>
        <v>14a_1</v>
      </c>
      <c r="AD52" s="50">
        <f t="shared" si="4"/>
        <v>1</v>
      </c>
      <c r="AE52" s="39" t="str">
        <f t="shared" si="5"/>
        <v/>
      </c>
      <c r="AF52" s="40" t="str">
        <f t="shared" si="6"/>
        <v/>
      </c>
      <c r="AG52" s="50">
        <f t="shared" si="7"/>
        <v>1</v>
      </c>
      <c r="AH52" s="39" t="str">
        <f t="shared" si="8"/>
        <v/>
      </c>
      <c r="AI52" s="51" t="str">
        <f t="shared" si="9"/>
        <v/>
      </c>
      <c r="AJ52" s="50" t="str">
        <f t="shared" si="10"/>
        <v/>
      </c>
      <c r="AK52" s="39" t="str">
        <f t="shared" si="11"/>
        <v/>
      </c>
      <c r="AL52" s="51" t="str">
        <f t="shared" si="12"/>
        <v/>
      </c>
      <c r="AM52" s="50" t="str">
        <f t="shared" si="13"/>
        <v/>
      </c>
      <c r="AN52" s="39" t="str">
        <f t="shared" si="14"/>
        <v/>
      </c>
      <c r="AO52" s="51" t="str">
        <f t="shared" si="15"/>
        <v/>
      </c>
      <c r="AP52" s="50" t="str">
        <f t="shared" si="16"/>
        <v/>
      </c>
      <c r="AQ52" s="39" t="str">
        <f t="shared" si="17"/>
        <v/>
      </c>
      <c r="AR52" s="51" t="str">
        <f t="shared" si="18"/>
        <v/>
      </c>
      <c r="AS52" s="50" t="str">
        <f t="shared" si="19"/>
        <v/>
      </c>
      <c r="AT52" s="39" t="str">
        <f t="shared" si="20"/>
        <v/>
      </c>
      <c r="AU52" s="51" t="str">
        <f t="shared" si="21"/>
        <v/>
      </c>
      <c r="AV52" s="43" t="str">
        <f t="shared" si="22"/>
        <v/>
      </c>
      <c r="AW52" s="39" t="str">
        <f t="shared" si="23"/>
        <v/>
      </c>
      <c r="AX52" s="40" t="str">
        <f t="shared" si="24"/>
        <v/>
      </c>
      <c r="AY52" s="43">
        <f t="shared" si="25"/>
        <v>1</v>
      </c>
      <c r="AZ52" s="39" t="str">
        <f t="shared" si="26"/>
        <v/>
      </c>
      <c r="BA52" s="40" t="str">
        <f t="shared" si="27"/>
        <v/>
      </c>
      <c r="BB52" s="43" t="str">
        <f t="shared" si="28"/>
        <v/>
      </c>
      <c r="BC52" s="39" t="str">
        <f t="shared" si="29"/>
        <v/>
      </c>
      <c r="BD52" s="51" t="str">
        <f t="shared" si="30"/>
        <v/>
      </c>
      <c r="BE52" s="43" t="str">
        <f t="shared" si="31"/>
        <v/>
      </c>
      <c r="BF52" s="39" t="str">
        <f t="shared" si="32"/>
        <v/>
      </c>
      <c r="BG52" s="51" t="str">
        <f t="shared" si="33"/>
        <v/>
      </c>
    </row>
    <row r="53" spans="1:59" x14ac:dyDescent="0.25">
      <c r="A53" s="188">
        <f>IF(""=Redigering!A44,"",(Redigering!A44))</f>
        <v>43</v>
      </c>
      <c r="B53" s="188" t="str">
        <f>IF(""=Redigering!C44,"",(Redigering!C44))</f>
        <v>14b_1</v>
      </c>
      <c r="C53" s="122" t="str">
        <f>IF(""=Redigering!D44,"",(Redigering!D44))</f>
        <v>Hastighetsfilter</v>
      </c>
      <c r="D53" s="188">
        <f>IF(""=Redigering!E44,"",(Redigering!E44))</f>
        <v>2</v>
      </c>
      <c r="E53" s="195">
        <f>IF(""=Redigering!F44,"",(Redigering!F44))</f>
        <v>1</v>
      </c>
      <c r="F53" s="188" t="str">
        <f>IF(""=Redigering!G44,"",(Redigering!G44))</f>
        <v>V25</v>
      </c>
      <c r="G53" s="198" t="s">
        <v>155</v>
      </c>
      <c r="H53" s="188">
        <f>IF(""=Redigering!I44,"",(Redigering!I44))</f>
        <v>2</v>
      </c>
      <c r="I53" s="188" t="str">
        <f>IF(""=Redigering!J44,"",(Redigering!J44))</f>
        <v>C</v>
      </c>
      <c r="J53" s="188" t="str">
        <f t="shared" si="1"/>
        <v>2C</v>
      </c>
      <c r="K53" s="188" t="str">
        <f t="shared" si="2"/>
        <v>CV</v>
      </c>
      <c r="L53" s="188" t="str">
        <f t="shared" si="3"/>
        <v>C</v>
      </c>
      <c r="M53" s="188" t="str">
        <f>IF(""=Redigering!K44,"",(Redigering!K44))</f>
        <v/>
      </c>
      <c r="N53" s="188" t="str">
        <f>IF(""=Redigering!L44,"",(Redigering!L44))</f>
        <v/>
      </c>
      <c r="O53" s="188" t="str">
        <f>IF(""=Redigering!M44,"",(Redigering!M44))</f>
        <v/>
      </c>
      <c r="P53" s="188" t="str">
        <f>IF(""=Redigering!N44,"",(Redigering!N44))</f>
        <v/>
      </c>
      <c r="Q53" s="188" t="str">
        <f>IF(""=Redigering!O44,"",(Redigering!O44))</f>
        <v/>
      </c>
      <c r="R53" s="188" t="str">
        <f>IF(""=Redigering!P44,"",(Redigering!P44))</f>
        <v/>
      </c>
      <c r="S53" s="188" t="str">
        <f>IF(""=Redigering!Q44,"",(Redigering!Q44))</f>
        <v/>
      </c>
      <c r="T53" s="188" t="str">
        <f>IF(""=Redigering!R44,"",(Redigering!R44))</f>
        <v/>
      </c>
      <c r="U53" s="188" t="str">
        <f>IF(""=Redigering!S44,"",(Redigering!S44))</f>
        <v/>
      </c>
      <c r="V53" s="188" t="str">
        <f>IF(""=Redigering!T44,"",(Redigering!T44))</f>
        <v/>
      </c>
      <c r="W53" s="188" t="str">
        <f>IF(""=Redigering!U44,"",(Redigering!U44))</f>
        <v/>
      </c>
      <c r="X53" s="188" t="str">
        <f>IF(""=Redigering!V44,"",(Redigering!V44))</f>
        <v/>
      </c>
      <c r="Y53" s="188" t="str">
        <f>IF(""=Redigering!W44,"",(Redigering!W44))</f>
        <v/>
      </c>
      <c r="Z53" s="188" t="str">
        <f>IF(""=Redigering!X44,"",(Redigering!X44))</f>
        <v/>
      </c>
      <c r="AC53" s="41" t="str">
        <f t="shared" si="34"/>
        <v>14b_1</v>
      </c>
      <c r="AD53" s="50" t="str">
        <f t="shared" si="4"/>
        <v/>
      </c>
      <c r="AE53" s="39">
        <f t="shared" si="5"/>
        <v>1</v>
      </c>
      <c r="AF53" s="40" t="str">
        <f t="shared" si="6"/>
        <v/>
      </c>
      <c r="AG53" s="50" t="str">
        <f t="shared" si="7"/>
        <v/>
      </c>
      <c r="AH53" s="39" t="str">
        <f t="shared" si="8"/>
        <v/>
      </c>
      <c r="AI53" s="51" t="str">
        <f t="shared" si="9"/>
        <v/>
      </c>
      <c r="AJ53" s="50" t="str">
        <f t="shared" si="10"/>
        <v/>
      </c>
      <c r="AK53" s="39">
        <f t="shared" si="11"/>
        <v>1</v>
      </c>
      <c r="AL53" s="51" t="str">
        <f t="shared" si="12"/>
        <v/>
      </c>
      <c r="AM53" s="50" t="str">
        <f t="shared" si="13"/>
        <v/>
      </c>
      <c r="AN53" s="39" t="str">
        <f t="shared" si="14"/>
        <v/>
      </c>
      <c r="AO53" s="51" t="str">
        <f t="shared" si="15"/>
        <v/>
      </c>
      <c r="AP53" s="50" t="str">
        <f t="shared" si="16"/>
        <v/>
      </c>
      <c r="AQ53" s="39" t="str">
        <f t="shared" si="17"/>
        <v/>
      </c>
      <c r="AR53" s="51" t="str">
        <f t="shared" si="18"/>
        <v/>
      </c>
      <c r="AS53" s="50" t="str">
        <f t="shared" si="19"/>
        <v/>
      </c>
      <c r="AT53" s="39" t="str">
        <f t="shared" si="20"/>
        <v/>
      </c>
      <c r="AU53" s="51" t="str">
        <f t="shared" si="21"/>
        <v/>
      </c>
      <c r="AV53" s="43" t="str">
        <f t="shared" si="22"/>
        <v/>
      </c>
      <c r="AW53" s="39" t="str">
        <f t="shared" si="23"/>
        <v/>
      </c>
      <c r="AX53" s="40" t="str">
        <f t="shared" si="24"/>
        <v/>
      </c>
      <c r="AY53" s="43" t="str">
        <f t="shared" si="25"/>
        <v/>
      </c>
      <c r="AZ53" s="39">
        <f t="shared" si="26"/>
        <v>1</v>
      </c>
      <c r="BA53" s="40" t="str">
        <f t="shared" si="27"/>
        <v/>
      </c>
      <c r="BB53" s="43" t="str">
        <f t="shared" si="28"/>
        <v/>
      </c>
      <c r="BC53" s="39" t="str">
        <f t="shared" si="29"/>
        <v/>
      </c>
      <c r="BD53" s="51" t="str">
        <f t="shared" si="30"/>
        <v/>
      </c>
      <c r="BE53" s="43" t="str">
        <f t="shared" si="31"/>
        <v/>
      </c>
      <c r="BF53" s="39" t="str">
        <f t="shared" si="32"/>
        <v/>
      </c>
      <c r="BG53" s="51" t="str">
        <f t="shared" si="33"/>
        <v/>
      </c>
    </row>
    <row r="54" spans="1:59" x14ac:dyDescent="0.25">
      <c r="A54" s="188">
        <f>IF(""=Redigering!A45,"",(Redigering!A45))</f>
        <v>44</v>
      </c>
      <c r="B54" s="188" t="str">
        <f>IF(""=Redigering!C45,"",(Redigering!C45))</f>
        <v>14b_2</v>
      </c>
      <c r="C54" s="122" t="str">
        <f>IF(""=Redigering!D45,"",(Redigering!D45))</f>
        <v>Hastighetsfilter</v>
      </c>
      <c r="D54" s="188">
        <f>IF(""=Redigering!E45,"",(Redigering!E45))</f>
        <v>2</v>
      </c>
      <c r="E54" s="195">
        <f>IF(""=Redigering!F45,"",(Redigering!F45))</f>
        <v>1</v>
      </c>
      <c r="F54" s="188" t="str">
        <f>IF(""=Redigering!G45,"",(Redigering!G45))</f>
        <v>V25</v>
      </c>
      <c r="G54" s="198" t="s">
        <v>155</v>
      </c>
      <c r="H54" s="188">
        <f>IF(""=Redigering!I45,"",(Redigering!I45))</f>
        <v>2</v>
      </c>
      <c r="I54" s="188" t="str">
        <f>IF(""=Redigering!J45,"",(Redigering!J45))</f>
        <v>C</v>
      </c>
      <c r="J54" s="188" t="str">
        <f t="shared" si="1"/>
        <v>2C</v>
      </c>
      <c r="K54" s="188" t="str">
        <f t="shared" si="2"/>
        <v>CV</v>
      </c>
      <c r="L54" s="188" t="str">
        <f t="shared" si="3"/>
        <v>C</v>
      </c>
      <c r="M54" s="188" t="str">
        <f>IF(""=Redigering!K45,"",(Redigering!K45))</f>
        <v/>
      </c>
      <c r="N54" s="188" t="str">
        <f>IF(""=Redigering!L45,"",(Redigering!L45))</f>
        <v/>
      </c>
      <c r="O54" s="188" t="str">
        <f>IF(""=Redigering!M45,"",(Redigering!M45))</f>
        <v/>
      </c>
      <c r="P54" s="188" t="str">
        <f>IF(""=Redigering!N45,"",(Redigering!N45))</f>
        <v/>
      </c>
      <c r="Q54" s="188" t="str">
        <f>IF(""=Redigering!O45,"",(Redigering!O45))</f>
        <v/>
      </c>
      <c r="R54" s="188" t="str">
        <f>IF(""=Redigering!P45,"",(Redigering!P45))</f>
        <v/>
      </c>
      <c r="S54" s="188" t="str">
        <f>IF(""=Redigering!Q45,"",(Redigering!Q45))</f>
        <v/>
      </c>
      <c r="T54" s="188" t="str">
        <f>IF(""=Redigering!R45,"",(Redigering!R45))</f>
        <v/>
      </c>
      <c r="U54" s="188" t="str">
        <f>IF(""=Redigering!S45,"",(Redigering!S45))</f>
        <v/>
      </c>
      <c r="V54" s="188" t="str">
        <f>IF(""=Redigering!T45,"",(Redigering!T45))</f>
        <v/>
      </c>
      <c r="W54" s="188" t="str">
        <f>IF(""=Redigering!U45,"",(Redigering!U45))</f>
        <v/>
      </c>
      <c r="X54" s="188" t="str">
        <f>IF(""=Redigering!V45,"",(Redigering!V45))</f>
        <v/>
      </c>
      <c r="Y54" s="188" t="str">
        <f>IF(""=Redigering!W45,"",(Redigering!W45))</f>
        <v/>
      </c>
      <c r="Z54" s="188" t="str">
        <f>IF(""=Redigering!X45,"",(Redigering!X45))</f>
        <v/>
      </c>
      <c r="AC54" s="41" t="str">
        <f t="shared" si="34"/>
        <v>14b_2</v>
      </c>
      <c r="AD54" s="50" t="str">
        <f t="shared" si="4"/>
        <v/>
      </c>
      <c r="AE54" s="39">
        <f t="shared" si="5"/>
        <v>1</v>
      </c>
      <c r="AF54" s="40" t="str">
        <f t="shared" si="6"/>
        <v/>
      </c>
      <c r="AG54" s="50" t="str">
        <f t="shared" si="7"/>
        <v/>
      </c>
      <c r="AH54" s="39" t="str">
        <f t="shared" si="8"/>
        <v/>
      </c>
      <c r="AI54" s="51" t="str">
        <f t="shared" si="9"/>
        <v/>
      </c>
      <c r="AJ54" s="50" t="str">
        <f t="shared" si="10"/>
        <v/>
      </c>
      <c r="AK54" s="39">
        <f t="shared" si="11"/>
        <v>1</v>
      </c>
      <c r="AL54" s="51" t="str">
        <f t="shared" si="12"/>
        <v/>
      </c>
      <c r="AM54" s="50" t="str">
        <f t="shared" si="13"/>
        <v/>
      </c>
      <c r="AN54" s="39" t="str">
        <f t="shared" si="14"/>
        <v/>
      </c>
      <c r="AO54" s="51" t="str">
        <f t="shared" si="15"/>
        <v/>
      </c>
      <c r="AP54" s="50" t="str">
        <f t="shared" si="16"/>
        <v/>
      </c>
      <c r="AQ54" s="39" t="str">
        <f t="shared" si="17"/>
        <v/>
      </c>
      <c r="AR54" s="51" t="str">
        <f t="shared" si="18"/>
        <v/>
      </c>
      <c r="AS54" s="50" t="str">
        <f t="shared" si="19"/>
        <v/>
      </c>
      <c r="AT54" s="39" t="str">
        <f t="shared" si="20"/>
        <v/>
      </c>
      <c r="AU54" s="51" t="str">
        <f t="shared" si="21"/>
        <v/>
      </c>
      <c r="AV54" s="43" t="str">
        <f t="shared" si="22"/>
        <v/>
      </c>
      <c r="AW54" s="39" t="str">
        <f t="shared" si="23"/>
        <v/>
      </c>
      <c r="AX54" s="40" t="str">
        <f t="shared" si="24"/>
        <v/>
      </c>
      <c r="AY54" s="43" t="str">
        <f t="shared" si="25"/>
        <v/>
      </c>
      <c r="AZ54" s="39">
        <f t="shared" si="26"/>
        <v>1</v>
      </c>
      <c r="BA54" s="40" t="str">
        <f t="shared" si="27"/>
        <v/>
      </c>
      <c r="BB54" s="43" t="str">
        <f t="shared" si="28"/>
        <v/>
      </c>
      <c r="BC54" s="39" t="str">
        <f t="shared" si="29"/>
        <v/>
      </c>
      <c r="BD54" s="51" t="str">
        <f t="shared" si="30"/>
        <v/>
      </c>
      <c r="BE54" s="43" t="str">
        <f t="shared" si="31"/>
        <v/>
      </c>
      <c r="BF54" s="39" t="str">
        <f t="shared" si="32"/>
        <v/>
      </c>
      <c r="BG54" s="51" t="str">
        <f t="shared" si="33"/>
        <v/>
      </c>
    </row>
    <row r="55" spans="1:59" x14ac:dyDescent="0.25">
      <c r="A55" s="188">
        <f>IF(""=Redigering!A46,"",(Redigering!A46))</f>
        <v>45</v>
      </c>
      <c r="B55" s="188" t="str">
        <f>IF(""=Redigering!C46,"",(Redigering!C46))</f>
        <v>14c_1</v>
      </c>
      <c r="C55" s="122" t="str">
        <f>IF(""=Redigering!D46,"",(Redigering!D46))</f>
        <v>Hastighetsfilter</v>
      </c>
      <c r="D55" s="188">
        <f>IF(""=Redigering!E46,"",(Redigering!E46))</f>
        <v>2</v>
      </c>
      <c r="E55" s="195">
        <f>IF(""=Redigering!F46,"",(Redigering!F46))</f>
        <v>1</v>
      </c>
      <c r="F55" s="188" t="str">
        <f>IF(""=Redigering!G46,"",(Redigering!G46))</f>
        <v>V25</v>
      </c>
      <c r="G55" s="198" t="s">
        <v>155</v>
      </c>
      <c r="H55" s="188">
        <f>IF(""=Redigering!I46,"",(Redigering!I46))</f>
        <v>1</v>
      </c>
      <c r="I55" s="188" t="str">
        <f>IF(""=Redigering!J46,"",(Redigering!J46))</f>
        <v>A</v>
      </c>
      <c r="J55" s="188" t="str">
        <f t="shared" si="1"/>
        <v>1A</v>
      </c>
      <c r="K55" s="188" t="str">
        <f t="shared" si="2"/>
        <v>AV</v>
      </c>
      <c r="L55" s="188" t="str">
        <f t="shared" si="3"/>
        <v>A</v>
      </c>
      <c r="M55" s="188" t="str">
        <f>IF(""=Redigering!K46,"",(Redigering!K46))</f>
        <v/>
      </c>
      <c r="N55" s="188" t="str">
        <f>IF(""=Redigering!L46,"",(Redigering!L46))</f>
        <v/>
      </c>
      <c r="O55" s="188" t="str">
        <f>IF(""=Redigering!M46,"",(Redigering!M46))</f>
        <v/>
      </c>
      <c r="P55" s="188" t="str">
        <f>IF(""=Redigering!N46,"",(Redigering!N46))</f>
        <v/>
      </c>
      <c r="Q55" s="188" t="str">
        <f>IF(""=Redigering!O46,"",(Redigering!O46))</f>
        <v/>
      </c>
      <c r="R55" s="188" t="str">
        <f>IF(""=Redigering!P46,"",(Redigering!P46))</f>
        <v/>
      </c>
      <c r="S55" s="188" t="str">
        <f>IF(""=Redigering!Q46,"",(Redigering!Q46))</f>
        <v/>
      </c>
      <c r="T55" s="188" t="str">
        <f>IF(""=Redigering!R46,"",(Redigering!R46))</f>
        <v/>
      </c>
      <c r="U55" s="188" t="str">
        <f>IF(""=Redigering!S46,"",(Redigering!S46))</f>
        <v/>
      </c>
      <c r="V55" s="188" t="str">
        <f>IF(""=Redigering!T46,"",(Redigering!T46))</f>
        <v/>
      </c>
      <c r="W55" s="188" t="str">
        <f>IF(""=Redigering!U46,"",(Redigering!U46))</f>
        <v/>
      </c>
      <c r="X55" s="188" t="str">
        <f>IF(""=Redigering!V46,"",(Redigering!V46))</f>
        <v/>
      </c>
      <c r="Y55" s="188" t="str">
        <f>IF(""=Redigering!W46,"",(Redigering!W46))</f>
        <v/>
      </c>
      <c r="Z55" s="188" t="str">
        <f>IF(""=Redigering!X46,"",(Redigering!X46))</f>
        <v/>
      </c>
      <c r="AC55" s="41" t="str">
        <f t="shared" si="34"/>
        <v>14c_1</v>
      </c>
      <c r="AD55" s="50" t="str">
        <f t="shared" si="4"/>
        <v/>
      </c>
      <c r="AE55" s="39" t="str">
        <f t="shared" si="5"/>
        <v/>
      </c>
      <c r="AF55" s="40">
        <f t="shared" si="6"/>
        <v>1</v>
      </c>
      <c r="AG55" s="50" t="str">
        <f t="shared" si="7"/>
        <v/>
      </c>
      <c r="AH55" s="39" t="str">
        <f t="shared" si="8"/>
        <v/>
      </c>
      <c r="AI55" s="51">
        <f t="shared" si="9"/>
        <v>1</v>
      </c>
      <c r="AJ55" s="50" t="str">
        <f t="shared" si="10"/>
        <v/>
      </c>
      <c r="AK55" s="39" t="str">
        <f t="shared" si="11"/>
        <v/>
      </c>
      <c r="AL55" s="51" t="str">
        <f t="shared" si="12"/>
        <v/>
      </c>
      <c r="AM55" s="50" t="str">
        <f t="shared" si="13"/>
        <v/>
      </c>
      <c r="AN55" s="39" t="str">
        <f t="shared" si="14"/>
        <v/>
      </c>
      <c r="AO55" s="51" t="str">
        <f t="shared" si="15"/>
        <v/>
      </c>
      <c r="AP55" s="50" t="str">
        <f t="shared" si="16"/>
        <v/>
      </c>
      <c r="AQ55" s="39" t="str">
        <f t="shared" si="17"/>
        <v/>
      </c>
      <c r="AR55" s="51" t="str">
        <f t="shared" si="18"/>
        <v/>
      </c>
      <c r="AS55" s="50" t="str">
        <f t="shared" si="19"/>
        <v/>
      </c>
      <c r="AT55" s="39" t="str">
        <f t="shared" si="20"/>
        <v/>
      </c>
      <c r="AU55" s="51" t="str">
        <f t="shared" si="21"/>
        <v/>
      </c>
      <c r="AV55" s="43" t="str">
        <f t="shared" si="22"/>
        <v/>
      </c>
      <c r="AW55" s="39" t="str">
        <f t="shared" si="23"/>
        <v/>
      </c>
      <c r="AX55" s="40" t="str">
        <f t="shared" si="24"/>
        <v/>
      </c>
      <c r="AY55" s="43" t="str">
        <f t="shared" si="25"/>
        <v/>
      </c>
      <c r="AZ55" s="39" t="str">
        <f t="shared" si="26"/>
        <v/>
      </c>
      <c r="BA55" s="40">
        <f t="shared" si="27"/>
        <v>1</v>
      </c>
      <c r="BB55" s="43" t="str">
        <f t="shared" si="28"/>
        <v/>
      </c>
      <c r="BC55" s="39" t="str">
        <f t="shared" si="29"/>
        <v/>
      </c>
      <c r="BD55" s="51" t="str">
        <f t="shared" si="30"/>
        <v/>
      </c>
      <c r="BE55" s="43" t="str">
        <f t="shared" si="31"/>
        <v/>
      </c>
      <c r="BF55" s="39" t="str">
        <f t="shared" si="32"/>
        <v/>
      </c>
      <c r="BG55" s="51" t="str">
        <f t="shared" si="33"/>
        <v/>
      </c>
    </row>
    <row r="56" spans="1:59" x14ac:dyDescent="0.25">
      <c r="A56" s="188">
        <f>IF(""=Redigering!A47,"",(Redigering!A47))</f>
        <v>46</v>
      </c>
      <c r="B56" s="188" t="str">
        <f>IF(""=Redigering!C47,"",(Redigering!C47))</f>
        <v>15_1</v>
      </c>
      <c r="C56" s="122" t="str">
        <f>IF(""=Redigering!D47,"",(Redigering!D47))</f>
        <v>Pacemaker</v>
      </c>
      <c r="D56" s="188">
        <f>IF(""=Redigering!E47,"",(Redigering!E47))</f>
        <v>2</v>
      </c>
      <c r="E56" s="195">
        <f>IF(""=Redigering!F47,"",(Redigering!F47))</f>
        <v>1</v>
      </c>
      <c r="F56" s="188" t="str">
        <f>IF(""=Redigering!G47,"",(Redigering!G47))</f>
        <v>V25</v>
      </c>
      <c r="G56" s="198" t="s">
        <v>155</v>
      </c>
      <c r="H56" s="188">
        <f>IF(""=Redigering!I47,"",(Redigering!I47))</f>
        <v>2</v>
      </c>
      <c r="I56" s="188" t="str">
        <f>IF(""=Redigering!J47,"",(Redigering!J47))</f>
        <v>C</v>
      </c>
      <c r="J56" s="188" t="str">
        <f t="shared" si="1"/>
        <v>2C</v>
      </c>
      <c r="K56" s="188" t="str">
        <f t="shared" si="2"/>
        <v>CV</v>
      </c>
      <c r="L56" s="188" t="str">
        <f t="shared" si="3"/>
        <v>C</v>
      </c>
      <c r="M56" s="188" t="str">
        <f>IF(""=Redigering!K47,"",(Redigering!K47))</f>
        <v/>
      </c>
      <c r="N56" s="188" t="str">
        <f>IF(""=Redigering!L47,"",(Redigering!L47))</f>
        <v/>
      </c>
      <c r="O56" s="188" t="str">
        <f>IF(""=Redigering!M47,"",(Redigering!M47))</f>
        <v/>
      </c>
      <c r="P56" s="188" t="str">
        <f>IF(""=Redigering!N47,"",(Redigering!N47))</f>
        <v/>
      </c>
      <c r="Q56" s="188" t="str">
        <f>IF(""=Redigering!O47,"",(Redigering!O47))</f>
        <v/>
      </c>
      <c r="R56" s="188" t="str">
        <f>IF(""=Redigering!P47,"",(Redigering!P47))</f>
        <v/>
      </c>
      <c r="S56" s="188" t="str">
        <f>IF(""=Redigering!Q47,"",(Redigering!Q47))</f>
        <v/>
      </c>
      <c r="T56" s="188" t="str">
        <f>IF(""=Redigering!R47,"",(Redigering!R47))</f>
        <v/>
      </c>
      <c r="U56" s="188" t="str">
        <f>IF(""=Redigering!S47,"",(Redigering!S47))</f>
        <v/>
      </c>
      <c r="V56" s="188" t="str">
        <f>IF(""=Redigering!T47,"",(Redigering!T47))</f>
        <v/>
      </c>
      <c r="W56" s="188" t="str">
        <f>IF(""=Redigering!U47,"",(Redigering!U47))</f>
        <v/>
      </c>
      <c r="X56" s="188" t="str">
        <f>IF(""=Redigering!V47,"",(Redigering!V47))</f>
        <v/>
      </c>
      <c r="Y56" s="188" t="str">
        <f>IF(""=Redigering!W47,"",(Redigering!W47))</f>
        <v/>
      </c>
      <c r="Z56" s="188" t="str">
        <f>IF(""=Redigering!X47,"",(Redigering!X47))</f>
        <v/>
      </c>
      <c r="AC56" s="41" t="str">
        <f t="shared" si="34"/>
        <v>15_1</v>
      </c>
      <c r="AD56" s="50" t="str">
        <f t="shared" si="4"/>
        <v/>
      </c>
      <c r="AE56" s="39">
        <f t="shared" si="5"/>
        <v>1</v>
      </c>
      <c r="AF56" s="40" t="str">
        <f t="shared" si="6"/>
        <v/>
      </c>
      <c r="AG56" s="50" t="str">
        <f t="shared" si="7"/>
        <v/>
      </c>
      <c r="AH56" s="39" t="str">
        <f t="shared" si="8"/>
        <v/>
      </c>
      <c r="AI56" s="51" t="str">
        <f t="shared" si="9"/>
        <v/>
      </c>
      <c r="AJ56" s="50" t="str">
        <f t="shared" si="10"/>
        <v/>
      </c>
      <c r="AK56" s="39">
        <f t="shared" si="11"/>
        <v>1</v>
      </c>
      <c r="AL56" s="51" t="str">
        <f t="shared" si="12"/>
        <v/>
      </c>
      <c r="AM56" s="50" t="str">
        <f t="shared" si="13"/>
        <v/>
      </c>
      <c r="AN56" s="39" t="str">
        <f t="shared" si="14"/>
        <v/>
      </c>
      <c r="AO56" s="51" t="str">
        <f t="shared" si="15"/>
        <v/>
      </c>
      <c r="AP56" s="50" t="str">
        <f t="shared" si="16"/>
        <v/>
      </c>
      <c r="AQ56" s="39" t="str">
        <f t="shared" si="17"/>
        <v/>
      </c>
      <c r="AR56" s="51" t="str">
        <f t="shared" si="18"/>
        <v/>
      </c>
      <c r="AS56" s="50" t="str">
        <f t="shared" si="19"/>
        <v/>
      </c>
      <c r="AT56" s="39" t="str">
        <f t="shared" si="20"/>
        <v/>
      </c>
      <c r="AU56" s="51" t="str">
        <f t="shared" si="21"/>
        <v/>
      </c>
      <c r="AV56" s="43" t="str">
        <f t="shared" si="22"/>
        <v/>
      </c>
      <c r="AW56" s="39" t="str">
        <f t="shared" si="23"/>
        <v/>
      </c>
      <c r="AX56" s="40" t="str">
        <f t="shared" si="24"/>
        <v/>
      </c>
      <c r="AY56" s="43" t="str">
        <f t="shared" si="25"/>
        <v/>
      </c>
      <c r="AZ56" s="39">
        <f t="shared" si="26"/>
        <v>1</v>
      </c>
      <c r="BA56" s="40" t="str">
        <f t="shared" si="27"/>
        <v/>
      </c>
      <c r="BB56" s="43" t="str">
        <f t="shared" si="28"/>
        <v/>
      </c>
      <c r="BC56" s="39" t="str">
        <f t="shared" si="29"/>
        <v/>
      </c>
      <c r="BD56" s="51" t="str">
        <f t="shared" si="30"/>
        <v/>
      </c>
      <c r="BE56" s="43" t="str">
        <f t="shared" si="31"/>
        <v/>
      </c>
      <c r="BF56" s="39" t="str">
        <f t="shared" si="32"/>
        <v/>
      </c>
      <c r="BG56" s="51" t="str">
        <f t="shared" si="33"/>
        <v/>
      </c>
    </row>
    <row r="57" spans="1:59" x14ac:dyDescent="0.25">
      <c r="A57" s="188">
        <f>IF(""=Redigering!A48,"",(Redigering!A48))</f>
        <v>47</v>
      </c>
      <c r="B57" s="188" t="str">
        <f>IF(""=Redigering!C48,"",(Redigering!C48))</f>
        <v>15_2</v>
      </c>
      <c r="C57" s="122" t="str">
        <f>IF(""=Redigering!D48,"",(Redigering!D48))</f>
        <v>Pacemaker</v>
      </c>
      <c r="D57" s="188">
        <f>IF(""=Redigering!E48,"",(Redigering!E48))</f>
        <v>2</v>
      </c>
      <c r="E57" s="195">
        <f>IF(""=Redigering!F48,"",(Redigering!F48))</f>
        <v>1</v>
      </c>
      <c r="F57" s="188" t="str">
        <f>IF(""=Redigering!G48,"",(Redigering!G48))</f>
        <v>V25</v>
      </c>
      <c r="G57" s="198" t="s">
        <v>155</v>
      </c>
      <c r="H57" s="188">
        <f>IF(""=Redigering!I48,"",(Redigering!I48))</f>
        <v>2</v>
      </c>
      <c r="I57" s="188" t="str">
        <f>IF(""=Redigering!J48,"",(Redigering!J48))</f>
        <v>A</v>
      </c>
      <c r="J57" s="188" t="str">
        <f t="shared" si="1"/>
        <v>2A</v>
      </c>
      <c r="K57" s="188" t="str">
        <f t="shared" si="2"/>
        <v>AV</v>
      </c>
      <c r="L57" s="188" t="str">
        <f t="shared" si="3"/>
        <v>A</v>
      </c>
      <c r="M57" s="188" t="str">
        <f>IF(""=Redigering!K48,"",(Redigering!K48))</f>
        <v/>
      </c>
      <c r="N57" s="188" t="str">
        <f>IF(""=Redigering!L48,"",(Redigering!L48))</f>
        <v/>
      </c>
      <c r="O57" s="188" t="str">
        <f>IF(""=Redigering!M48,"",(Redigering!M48))</f>
        <v/>
      </c>
      <c r="P57" s="188" t="str">
        <f>IF(""=Redigering!N48,"",(Redigering!N48))</f>
        <v/>
      </c>
      <c r="Q57" s="188" t="str">
        <f>IF(""=Redigering!O48,"",(Redigering!O48))</f>
        <v/>
      </c>
      <c r="R57" s="188" t="str">
        <f>IF(""=Redigering!P48,"",(Redigering!P48))</f>
        <v/>
      </c>
      <c r="S57" s="188" t="str">
        <f>IF(""=Redigering!Q48,"",(Redigering!Q48))</f>
        <v/>
      </c>
      <c r="T57" s="188" t="str">
        <f>IF(""=Redigering!R48,"",(Redigering!R48))</f>
        <v/>
      </c>
      <c r="U57" s="188" t="str">
        <f>IF(""=Redigering!S48,"",(Redigering!S48))</f>
        <v/>
      </c>
      <c r="V57" s="188" t="str">
        <f>IF(""=Redigering!T48,"",(Redigering!T48))</f>
        <v/>
      </c>
      <c r="W57" s="188" t="str">
        <f>IF(""=Redigering!U48,"",(Redigering!U48))</f>
        <v/>
      </c>
      <c r="X57" s="188" t="str">
        <f>IF(""=Redigering!V48,"",(Redigering!V48))</f>
        <v/>
      </c>
      <c r="Y57" s="188" t="str">
        <f>IF(""=Redigering!W48,"",(Redigering!W48))</f>
        <v/>
      </c>
      <c r="Z57" s="188" t="str">
        <f>IF(""=Redigering!X48,"",(Redigering!X48))</f>
        <v/>
      </c>
      <c r="AC57" s="41" t="str">
        <f t="shared" si="34"/>
        <v>15_2</v>
      </c>
      <c r="AD57" s="50" t="str">
        <f t="shared" si="4"/>
        <v/>
      </c>
      <c r="AE57" s="39" t="str">
        <f t="shared" si="5"/>
        <v/>
      </c>
      <c r="AF57" s="40">
        <f t="shared" si="6"/>
        <v>1</v>
      </c>
      <c r="AG57" s="50" t="str">
        <f t="shared" si="7"/>
        <v/>
      </c>
      <c r="AH57" s="39" t="str">
        <f t="shared" si="8"/>
        <v/>
      </c>
      <c r="AI57" s="51" t="str">
        <f t="shared" si="9"/>
        <v/>
      </c>
      <c r="AJ57" s="50" t="str">
        <f t="shared" si="10"/>
        <v/>
      </c>
      <c r="AK57" s="39" t="str">
        <f t="shared" si="11"/>
        <v/>
      </c>
      <c r="AL57" s="51">
        <f t="shared" si="12"/>
        <v>1</v>
      </c>
      <c r="AM57" s="50" t="str">
        <f t="shared" si="13"/>
        <v/>
      </c>
      <c r="AN57" s="39" t="str">
        <f t="shared" si="14"/>
        <v/>
      </c>
      <c r="AO57" s="51" t="str">
        <f t="shared" si="15"/>
        <v/>
      </c>
      <c r="AP57" s="50" t="str">
        <f t="shared" si="16"/>
        <v/>
      </c>
      <c r="AQ57" s="39" t="str">
        <f t="shared" si="17"/>
        <v/>
      </c>
      <c r="AR57" s="51" t="str">
        <f t="shared" si="18"/>
        <v/>
      </c>
      <c r="AS57" s="50" t="str">
        <f t="shared" si="19"/>
        <v/>
      </c>
      <c r="AT57" s="39" t="str">
        <f t="shared" si="20"/>
        <v/>
      </c>
      <c r="AU57" s="51" t="str">
        <f t="shared" si="21"/>
        <v/>
      </c>
      <c r="AV57" s="43" t="str">
        <f t="shared" si="22"/>
        <v/>
      </c>
      <c r="AW57" s="39" t="str">
        <f t="shared" si="23"/>
        <v/>
      </c>
      <c r="AX57" s="40" t="str">
        <f t="shared" si="24"/>
        <v/>
      </c>
      <c r="AY57" s="43" t="str">
        <f t="shared" si="25"/>
        <v/>
      </c>
      <c r="AZ57" s="39" t="str">
        <f t="shared" si="26"/>
        <v/>
      </c>
      <c r="BA57" s="40">
        <f t="shared" si="27"/>
        <v>1</v>
      </c>
      <c r="BB57" s="43" t="str">
        <f t="shared" si="28"/>
        <v/>
      </c>
      <c r="BC57" s="39" t="str">
        <f t="shared" si="29"/>
        <v/>
      </c>
      <c r="BD57" s="51" t="str">
        <f t="shared" si="30"/>
        <v/>
      </c>
      <c r="BE57" s="43" t="str">
        <f t="shared" si="31"/>
        <v/>
      </c>
      <c r="BF57" s="39" t="str">
        <f t="shared" si="32"/>
        <v/>
      </c>
      <c r="BG57" s="51" t="str">
        <f t="shared" si="33"/>
        <v/>
      </c>
    </row>
    <row r="58" spans="1:59" x14ac:dyDescent="0.25">
      <c r="A58" s="188">
        <f>IF(""=Redigering!A49,"",(Redigering!A49))</f>
        <v>48</v>
      </c>
      <c r="B58" s="188" t="str">
        <f>IF(""=Redigering!C49,"",(Redigering!C49))</f>
        <v>15_3</v>
      </c>
      <c r="C58" s="122" t="str">
        <f>IF(""=Redigering!D49,"",(Redigering!D49))</f>
        <v>Pacemaker</v>
      </c>
      <c r="D58" s="188">
        <f>IF(""=Redigering!E49,"",(Redigering!E49))</f>
        <v>2</v>
      </c>
      <c r="E58" s="195">
        <f>IF(""=Redigering!F49,"",(Redigering!F49))</f>
        <v>1</v>
      </c>
      <c r="F58" s="188" t="str">
        <f>IF(""=Redigering!G49,"",(Redigering!G49))</f>
        <v>V25</v>
      </c>
      <c r="G58" s="198" t="s">
        <v>155</v>
      </c>
      <c r="H58" s="188">
        <f>IF(""=Redigering!I49,"",(Redigering!I49))</f>
        <v>4</v>
      </c>
      <c r="I58" s="188" t="str">
        <f>IF(""=Redigering!J49,"",(Redigering!J49))</f>
        <v>A</v>
      </c>
      <c r="J58" s="188" t="str">
        <f t="shared" si="1"/>
        <v>4A</v>
      </c>
      <c r="K58" s="188" t="str">
        <f t="shared" si="2"/>
        <v>AV</v>
      </c>
      <c r="L58" s="188" t="str">
        <f t="shared" si="3"/>
        <v>A</v>
      </c>
      <c r="M58" s="188" t="str">
        <f>IF(""=Redigering!K49,"",(Redigering!K49))</f>
        <v/>
      </c>
      <c r="N58" s="188" t="str">
        <f>IF(""=Redigering!L49,"",(Redigering!L49))</f>
        <v/>
      </c>
      <c r="O58" s="188" t="str">
        <f>IF(""=Redigering!M49,"",(Redigering!M49))</f>
        <v/>
      </c>
      <c r="P58" s="188" t="str">
        <f>IF(""=Redigering!N49,"",(Redigering!N49))</f>
        <v/>
      </c>
      <c r="Q58" s="188" t="str">
        <f>IF(""=Redigering!O49,"",(Redigering!O49))</f>
        <v/>
      </c>
      <c r="R58" s="188" t="str">
        <f>IF(""=Redigering!P49,"",(Redigering!P49))</f>
        <v/>
      </c>
      <c r="S58" s="188" t="str">
        <f>IF(""=Redigering!Q49,"",(Redigering!Q49))</f>
        <v/>
      </c>
      <c r="T58" s="188" t="str">
        <f>IF(""=Redigering!R49,"",(Redigering!R49))</f>
        <v/>
      </c>
      <c r="U58" s="188" t="str">
        <f>IF(""=Redigering!S49,"",(Redigering!S49))</f>
        <v/>
      </c>
      <c r="V58" s="188" t="str">
        <f>IF(""=Redigering!T49,"",(Redigering!T49))</f>
        <v/>
      </c>
      <c r="W58" s="188" t="str">
        <f>IF(""=Redigering!U49,"",(Redigering!U49))</f>
        <v/>
      </c>
      <c r="X58" s="188" t="str">
        <f>IF(""=Redigering!V49,"",(Redigering!V49))</f>
        <v/>
      </c>
      <c r="Y58" s="188" t="str">
        <f>IF(""=Redigering!W49,"",(Redigering!W49))</f>
        <v/>
      </c>
      <c r="Z58" s="188" t="str">
        <f>IF(""=Redigering!X49,"",(Redigering!X49))</f>
        <v/>
      </c>
      <c r="AC58" s="41" t="str">
        <f t="shared" si="34"/>
        <v>15_3</v>
      </c>
      <c r="AD58" s="50" t="str">
        <f t="shared" si="4"/>
        <v/>
      </c>
      <c r="AE58" s="39" t="str">
        <f t="shared" si="5"/>
        <v/>
      </c>
      <c r="AF58" s="40">
        <f t="shared" si="6"/>
        <v>1</v>
      </c>
      <c r="AG58" s="50" t="str">
        <f t="shared" si="7"/>
        <v/>
      </c>
      <c r="AH58" s="39" t="str">
        <f t="shared" si="8"/>
        <v/>
      </c>
      <c r="AI58" s="51" t="str">
        <f t="shared" si="9"/>
        <v/>
      </c>
      <c r="AJ58" s="50" t="str">
        <f t="shared" si="10"/>
        <v/>
      </c>
      <c r="AK58" s="39" t="str">
        <f t="shared" si="11"/>
        <v/>
      </c>
      <c r="AL58" s="51" t="str">
        <f t="shared" si="12"/>
        <v/>
      </c>
      <c r="AM58" s="50" t="str">
        <f t="shared" si="13"/>
        <v/>
      </c>
      <c r="AN58" s="39" t="str">
        <f t="shared" si="14"/>
        <v/>
      </c>
      <c r="AO58" s="51" t="str">
        <f t="shared" si="15"/>
        <v/>
      </c>
      <c r="AP58" s="50" t="str">
        <f t="shared" si="16"/>
        <v/>
      </c>
      <c r="AQ58" s="39" t="str">
        <f t="shared" si="17"/>
        <v/>
      </c>
      <c r="AR58" s="51">
        <f t="shared" si="18"/>
        <v>1</v>
      </c>
      <c r="AS58" s="50" t="str">
        <f t="shared" si="19"/>
        <v/>
      </c>
      <c r="AT58" s="39" t="str">
        <f t="shared" si="20"/>
        <v/>
      </c>
      <c r="AU58" s="51" t="str">
        <f t="shared" si="21"/>
        <v/>
      </c>
      <c r="AV58" s="43" t="str">
        <f t="shared" si="22"/>
        <v/>
      </c>
      <c r="AW58" s="39" t="str">
        <f t="shared" si="23"/>
        <v/>
      </c>
      <c r="AX58" s="40" t="str">
        <f t="shared" si="24"/>
        <v/>
      </c>
      <c r="AY58" s="43" t="str">
        <f t="shared" si="25"/>
        <v/>
      </c>
      <c r="AZ58" s="39" t="str">
        <f t="shared" si="26"/>
        <v/>
      </c>
      <c r="BA58" s="40">
        <f t="shared" si="27"/>
        <v>1</v>
      </c>
      <c r="BB58" s="43" t="str">
        <f t="shared" si="28"/>
        <v/>
      </c>
      <c r="BC58" s="39" t="str">
        <f t="shared" si="29"/>
        <v/>
      </c>
      <c r="BD58" s="51" t="str">
        <f t="shared" si="30"/>
        <v/>
      </c>
      <c r="BE58" s="43" t="str">
        <f t="shared" si="31"/>
        <v/>
      </c>
      <c r="BF58" s="39" t="str">
        <f t="shared" si="32"/>
        <v/>
      </c>
      <c r="BG58" s="51" t="str">
        <f t="shared" si="33"/>
        <v/>
      </c>
    </row>
    <row r="59" spans="1:59" x14ac:dyDescent="0.25">
      <c r="A59" s="188">
        <f>IF(""=Redigering!A50,"",(Redigering!A50))</f>
        <v>49</v>
      </c>
      <c r="B59" s="188" t="str">
        <f>IF(""=Redigering!C50,"",(Redigering!C50))</f>
        <v>16a_1</v>
      </c>
      <c r="C59" s="122" t="str">
        <f>IF(""=Redigering!D50,"",(Redigering!D50))</f>
        <v>Bergsklättrare</v>
      </c>
      <c r="D59" s="188">
        <f>IF(""=Redigering!E50,"",(Redigering!E50))</f>
        <v>2</v>
      </c>
      <c r="E59" s="195">
        <f>IF(""=Redigering!F50,"",(Redigering!F50))</f>
        <v>1</v>
      </c>
      <c r="F59" s="188" t="str">
        <f>IF(""=Redigering!G50,"",(Redigering!G50))</f>
        <v>V21</v>
      </c>
      <c r="G59" s="198" t="s">
        <v>155</v>
      </c>
      <c r="H59" s="188">
        <f>IF(""=Redigering!I50,"",(Redigering!I50))</f>
        <v>2</v>
      </c>
      <c r="I59" s="188" t="str">
        <f>IF(""=Redigering!J50,"",(Redigering!J50))</f>
        <v>E</v>
      </c>
      <c r="J59" s="188" t="str">
        <f t="shared" si="1"/>
        <v>2E</v>
      </c>
      <c r="K59" s="188" t="str">
        <f t="shared" si="2"/>
        <v>EV</v>
      </c>
      <c r="L59" s="188" t="str">
        <f t="shared" si="3"/>
        <v>E</v>
      </c>
      <c r="M59" s="188" t="str">
        <f>IF(""=Redigering!K50,"",(Redigering!K50))</f>
        <v/>
      </c>
      <c r="N59" s="188" t="str">
        <f>IF(""=Redigering!L50,"",(Redigering!L50))</f>
        <v/>
      </c>
      <c r="O59" s="188" t="str">
        <f>IF(""=Redigering!M50,"",(Redigering!M50))</f>
        <v/>
      </c>
      <c r="P59" s="188" t="str">
        <f>IF(""=Redigering!N50,"",(Redigering!N50))</f>
        <v/>
      </c>
      <c r="Q59" s="188" t="str">
        <f>IF(""=Redigering!O50,"",(Redigering!O50))</f>
        <v/>
      </c>
      <c r="R59" s="188" t="str">
        <f>IF(""=Redigering!P50,"",(Redigering!P50))</f>
        <v/>
      </c>
      <c r="S59" s="188" t="str">
        <f>IF(""=Redigering!Q50,"",(Redigering!Q50))</f>
        <v/>
      </c>
      <c r="T59" s="188" t="str">
        <f>IF(""=Redigering!R50,"",(Redigering!R50))</f>
        <v/>
      </c>
      <c r="U59" s="188" t="str">
        <f>IF(""=Redigering!S50,"",(Redigering!S50))</f>
        <v/>
      </c>
      <c r="V59" s="188" t="str">
        <f>IF(""=Redigering!T50,"",(Redigering!T50))</f>
        <v/>
      </c>
      <c r="W59" s="188" t="str">
        <f>IF(""=Redigering!U50,"",(Redigering!U50))</f>
        <v/>
      </c>
      <c r="X59" s="188" t="str">
        <f>IF(""=Redigering!V50,"",(Redigering!V50))</f>
        <v/>
      </c>
      <c r="Y59" s="188" t="str">
        <f>IF(""=Redigering!W50,"",(Redigering!W50))</f>
        <v/>
      </c>
      <c r="Z59" s="188" t="str">
        <f>IF(""=Redigering!X50,"",(Redigering!X50))</f>
        <v/>
      </c>
      <c r="AC59" s="41" t="str">
        <f t="shared" si="34"/>
        <v>16a_1</v>
      </c>
      <c r="AD59" s="50">
        <f t="shared" si="4"/>
        <v>1</v>
      </c>
      <c r="AE59" s="39" t="str">
        <f t="shared" si="5"/>
        <v/>
      </c>
      <c r="AF59" s="40" t="str">
        <f t="shared" si="6"/>
        <v/>
      </c>
      <c r="AG59" s="50" t="str">
        <f t="shared" si="7"/>
        <v/>
      </c>
      <c r="AH59" s="39" t="str">
        <f t="shared" si="8"/>
        <v/>
      </c>
      <c r="AI59" s="51" t="str">
        <f t="shared" si="9"/>
        <v/>
      </c>
      <c r="AJ59" s="50">
        <f t="shared" si="10"/>
        <v>1</v>
      </c>
      <c r="AK59" s="39" t="str">
        <f t="shared" si="11"/>
        <v/>
      </c>
      <c r="AL59" s="51" t="str">
        <f t="shared" si="12"/>
        <v/>
      </c>
      <c r="AM59" s="50" t="str">
        <f t="shared" si="13"/>
        <v/>
      </c>
      <c r="AN59" s="39" t="str">
        <f t="shared" si="14"/>
        <v/>
      </c>
      <c r="AO59" s="51" t="str">
        <f t="shared" si="15"/>
        <v/>
      </c>
      <c r="AP59" s="50" t="str">
        <f t="shared" si="16"/>
        <v/>
      </c>
      <c r="AQ59" s="39" t="str">
        <f t="shared" si="17"/>
        <v/>
      </c>
      <c r="AR59" s="51" t="str">
        <f t="shared" si="18"/>
        <v/>
      </c>
      <c r="AS59" s="50" t="str">
        <f t="shared" si="19"/>
        <v/>
      </c>
      <c r="AT59" s="39" t="str">
        <f t="shared" si="20"/>
        <v/>
      </c>
      <c r="AU59" s="51" t="str">
        <f t="shared" si="21"/>
        <v/>
      </c>
      <c r="AV59" s="43" t="str">
        <f t="shared" si="22"/>
        <v/>
      </c>
      <c r="AW59" s="39" t="str">
        <f t="shared" si="23"/>
        <v/>
      </c>
      <c r="AX59" s="40" t="str">
        <f t="shared" si="24"/>
        <v/>
      </c>
      <c r="AY59" s="43">
        <f t="shared" si="25"/>
        <v>1</v>
      </c>
      <c r="AZ59" s="39" t="str">
        <f t="shared" si="26"/>
        <v/>
      </c>
      <c r="BA59" s="40" t="str">
        <f t="shared" si="27"/>
        <v/>
      </c>
      <c r="BB59" s="43" t="str">
        <f t="shared" si="28"/>
        <v/>
      </c>
      <c r="BC59" s="39" t="str">
        <f t="shared" si="29"/>
        <v/>
      </c>
      <c r="BD59" s="51" t="str">
        <f t="shared" si="30"/>
        <v/>
      </c>
      <c r="BE59" s="43" t="str">
        <f t="shared" si="31"/>
        <v/>
      </c>
      <c r="BF59" s="39" t="str">
        <f t="shared" si="32"/>
        <v/>
      </c>
      <c r="BG59" s="51" t="str">
        <f t="shared" si="33"/>
        <v/>
      </c>
    </row>
    <row r="60" spans="1:59" x14ac:dyDescent="0.25">
      <c r="A60" s="188">
        <f>IF(""=Redigering!A51,"",(Redigering!A51))</f>
        <v>50</v>
      </c>
      <c r="B60" s="188" t="str">
        <f>IF(""=Redigering!C51,"",(Redigering!C51))</f>
        <v>16b_1</v>
      </c>
      <c r="C60" s="122" t="str">
        <f>IF(""=Redigering!D51,"",(Redigering!D51))</f>
        <v>Bergsklättrare</v>
      </c>
      <c r="D60" s="188">
        <f>IF(""=Redigering!E51,"",(Redigering!E51))</f>
        <v>2</v>
      </c>
      <c r="E60" s="195">
        <f>IF(""=Redigering!F51,"",(Redigering!F51))</f>
        <v>1</v>
      </c>
      <c r="F60" s="188" t="str">
        <f>IF(""=Redigering!G51,"",(Redigering!G51))</f>
        <v>V21</v>
      </c>
      <c r="G60" s="198" t="s">
        <v>155</v>
      </c>
      <c r="H60" s="188">
        <f>IF(""=Redigering!I51,"",(Redigering!I51))</f>
        <v>2</v>
      </c>
      <c r="I60" s="188" t="str">
        <f>IF(""=Redigering!J51,"",(Redigering!J51))</f>
        <v>C</v>
      </c>
      <c r="J60" s="188" t="str">
        <f t="shared" si="1"/>
        <v>2C</v>
      </c>
      <c r="K60" s="188" t="str">
        <f t="shared" si="2"/>
        <v>CV</v>
      </c>
      <c r="L60" s="188" t="str">
        <f t="shared" si="3"/>
        <v>C</v>
      </c>
      <c r="M60" s="188" t="str">
        <f>IF(""=Redigering!K51,"",(Redigering!K51))</f>
        <v/>
      </c>
      <c r="N60" s="188" t="str">
        <f>IF(""=Redigering!L51,"",(Redigering!L51))</f>
        <v/>
      </c>
      <c r="O60" s="188" t="str">
        <f>IF(""=Redigering!M51,"",(Redigering!M51))</f>
        <v/>
      </c>
      <c r="P60" s="188" t="str">
        <f>IF(""=Redigering!N51,"",(Redigering!N51))</f>
        <v/>
      </c>
      <c r="Q60" s="188" t="str">
        <f>IF(""=Redigering!O51,"",(Redigering!O51))</f>
        <v/>
      </c>
      <c r="R60" s="188" t="str">
        <f>IF(""=Redigering!P51,"",(Redigering!P51))</f>
        <v/>
      </c>
      <c r="S60" s="188" t="str">
        <f>IF(""=Redigering!Q51,"",(Redigering!Q51))</f>
        <v/>
      </c>
      <c r="T60" s="188" t="str">
        <f>IF(""=Redigering!R51,"",(Redigering!R51))</f>
        <v/>
      </c>
      <c r="U60" s="188" t="str">
        <f>IF(""=Redigering!S51,"",(Redigering!S51))</f>
        <v/>
      </c>
      <c r="V60" s="188" t="str">
        <f>IF(""=Redigering!T51,"",(Redigering!T51))</f>
        <v/>
      </c>
      <c r="W60" s="188" t="str">
        <f>IF(""=Redigering!U51,"",(Redigering!U51))</f>
        <v/>
      </c>
      <c r="X60" s="188" t="str">
        <f>IF(""=Redigering!V51,"",(Redigering!V51))</f>
        <v/>
      </c>
      <c r="Y60" s="188" t="str">
        <f>IF(""=Redigering!W51,"",(Redigering!W51))</f>
        <v/>
      </c>
      <c r="Z60" s="188" t="str">
        <f>IF(""=Redigering!X51,"",(Redigering!X51))</f>
        <v/>
      </c>
      <c r="AC60" s="41" t="str">
        <f t="shared" si="34"/>
        <v>16b_1</v>
      </c>
      <c r="AD60" s="50" t="str">
        <f t="shared" si="4"/>
        <v/>
      </c>
      <c r="AE60" s="39">
        <f t="shared" si="5"/>
        <v>1</v>
      </c>
      <c r="AF60" s="40" t="str">
        <f t="shared" si="6"/>
        <v/>
      </c>
      <c r="AG60" s="50" t="str">
        <f t="shared" si="7"/>
        <v/>
      </c>
      <c r="AH60" s="39" t="str">
        <f t="shared" si="8"/>
        <v/>
      </c>
      <c r="AI60" s="51" t="str">
        <f t="shared" si="9"/>
        <v/>
      </c>
      <c r="AJ60" s="50" t="str">
        <f t="shared" si="10"/>
        <v/>
      </c>
      <c r="AK60" s="39">
        <f t="shared" si="11"/>
        <v>1</v>
      </c>
      <c r="AL60" s="51" t="str">
        <f t="shared" si="12"/>
        <v/>
      </c>
      <c r="AM60" s="50" t="str">
        <f t="shared" si="13"/>
        <v/>
      </c>
      <c r="AN60" s="39" t="str">
        <f t="shared" si="14"/>
        <v/>
      </c>
      <c r="AO60" s="51" t="str">
        <f t="shared" si="15"/>
        <v/>
      </c>
      <c r="AP60" s="50" t="str">
        <f t="shared" si="16"/>
        <v/>
      </c>
      <c r="AQ60" s="39" t="str">
        <f t="shared" si="17"/>
        <v/>
      </c>
      <c r="AR60" s="51" t="str">
        <f t="shared" si="18"/>
        <v/>
      </c>
      <c r="AS60" s="50" t="str">
        <f t="shared" si="19"/>
        <v/>
      </c>
      <c r="AT60" s="39" t="str">
        <f t="shared" si="20"/>
        <v/>
      </c>
      <c r="AU60" s="51" t="str">
        <f t="shared" si="21"/>
        <v/>
      </c>
      <c r="AV60" s="43" t="str">
        <f t="shared" si="22"/>
        <v/>
      </c>
      <c r="AW60" s="39" t="str">
        <f t="shared" si="23"/>
        <v/>
      </c>
      <c r="AX60" s="40" t="str">
        <f t="shared" si="24"/>
        <v/>
      </c>
      <c r="AY60" s="43" t="str">
        <f t="shared" si="25"/>
        <v/>
      </c>
      <c r="AZ60" s="39">
        <f t="shared" si="26"/>
        <v>1</v>
      </c>
      <c r="BA60" s="40" t="str">
        <f t="shared" si="27"/>
        <v/>
      </c>
      <c r="BB60" s="43" t="str">
        <f t="shared" si="28"/>
        <v/>
      </c>
      <c r="BC60" s="39" t="str">
        <f t="shared" si="29"/>
        <v/>
      </c>
      <c r="BD60" s="51" t="str">
        <f t="shared" si="30"/>
        <v/>
      </c>
      <c r="BE60" s="43" t="str">
        <f t="shared" si="31"/>
        <v/>
      </c>
      <c r="BF60" s="39" t="str">
        <f t="shared" si="32"/>
        <v/>
      </c>
      <c r="BG60" s="51" t="str">
        <f t="shared" si="33"/>
        <v/>
      </c>
    </row>
    <row r="61" spans="1:59" x14ac:dyDescent="0.25">
      <c r="A61" s="188">
        <f>IF(""=Redigering!A52,"",(Redigering!A52))</f>
        <v>51</v>
      </c>
      <c r="B61" s="188" t="str">
        <f>IF(""=Redigering!C52,"",(Redigering!C52))</f>
        <v>16b_2</v>
      </c>
      <c r="C61" s="122" t="str">
        <f>IF(""=Redigering!D52,"",(Redigering!D52))</f>
        <v>Bergsklättrare</v>
      </c>
      <c r="D61" s="188">
        <f>IF(""=Redigering!E52,"",(Redigering!E52))</f>
        <v>2</v>
      </c>
      <c r="E61" s="195">
        <f>IF(""=Redigering!F52,"",(Redigering!F52))</f>
        <v>1</v>
      </c>
      <c r="F61" s="188" t="str">
        <f>IF(""=Redigering!G52,"",(Redigering!G52))</f>
        <v>V21</v>
      </c>
      <c r="G61" s="198" t="s">
        <v>155</v>
      </c>
      <c r="H61" s="188">
        <f>IF(""=Redigering!I52,"",(Redigering!I52))</f>
        <v>2</v>
      </c>
      <c r="I61" s="188" t="str">
        <f>IF(""=Redigering!J52,"",(Redigering!J52))</f>
        <v>C</v>
      </c>
      <c r="J61" s="188" t="str">
        <f t="shared" si="1"/>
        <v>2C</v>
      </c>
      <c r="K61" s="188" t="str">
        <f t="shared" si="2"/>
        <v>CV</v>
      </c>
      <c r="L61" s="188" t="str">
        <f t="shared" si="3"/>
        <v>C</v>
      </c>
      <c r="M61" s="188" t="str">
        <f>IF(""=Redigering!K52,"",(Redigering!K52))</f>
        <v/>
      </c>
      <c r="N61" s="188" t="str">
        <f>IF(""=Redigering!L52,"",(Redigering!L52))</f>
        <v/>
      </c>
      <c r="O61" s="188" t="str">
        <f>IF(""=Redigering!M52,"",(Redigering!M52))</f>
        <v/>
      </c>
      <c r="P61" s="188" t="str">
        <f>IF(""=Redigering!N52,"",(Redigering!N52))</f>
        <v/>
      </c>
      <c r="Q61" s="188" t="str">
        <f>IF(""=Redigering!O52,"",(Redigering!O52))</f>
        <v/>
      </c>
      <c r="R61" s="188" t="str">
        <f>IF(""=Redigering!P52,"",(Redigering!P52))</f>
        <v/>
      </c>
      <c r="S61" s="188" t="str">
        <f>IF(""=Redigering!Q52,"",(Redigering!Q52))</f>
        <v/>
      </c>
      <c r="T61" s="188" t="str">
        <f>IF(""=Redigering!R52,"",(Redigering!R52))</f>
        <v/>
      </c>
      <c r="U61" s="188" t="str">
        <f>IF(""=Redigering!S52,"",(Redigering!S52))</f>
        <v/>
      </c>
      <c r="V61" s="188" t="str">
        <f>IF(""=Redigering!T52,"",(Redigering!T52))</f>
        <v/>
      </c>
      <c r="W61" s="188" t="str">
        <f>IF(""=Redigering!U52,"",(Redigering!U52))</f>
        <v/>
      </c>
      <c r="X61" s="188" t="str">
        <f>IF(""=Redigering!V52,"",(Redigering!V52))</f>
        <v/>
      </c>
      <c r="Y61" s="188" t="str">
        <f>IF(""=Redigering!W52,"",(Redigering!W52))</f>
        <v/>
      </c>
      <c r="Z61" s="188" t="str">
        <f>IF(""=Redigering!X52,"",(Redigering!X52))</f>
        <v/>
      </c>
      <c r="AC61" s="41" t="str">
        <f t="shared" si="34"/>
        <v>16b_2</v>
      </c>
      <c r="AD61" s="50" t="str">
        <f t="shared" si="4"/>
        <v/>
      </c>
      <c r="AE61" s="39">
        <f t="shared" si="5"/>
        <v>1</v>
      </c>
      <c r="AF61" s="40" t="str">
        <f t="shared" si="6"/>
        <v/>
      </c>
      <c r="AG61" s="50" t="str">
        <f t="shared" si="7"/>
        <v/>
      </c>
      <c r="AH61" s="39" t="str">
        <f t="shared" si="8"/>
        <v/>
      </c>
      <c r="AI61" s="51" t="str">
        <f t="shared" si="9"/>
        <v/>
      </c>
      <c r="AJ61" s="50" t="str">
        <f t="shared" si="10"/>
        <v/>
      </c>
      <c r="AK61" s="39">
        <f t="shared" si="11"/>
        <v>1</v>
      </c>
      <c r="AL61" s="51" t="str">
        <f t="shared" si="12"/>
        <v/>
      </c>
      <c r="AM61" s="50" t="str">
        <f t="shared" si="13"/>
        <v/>
      </c>
      <c r="AN61" s="39" t="str">
        <f t="shared" si="14"/>
        <v/>
      </c>
      <c r="AO61" s="51" t="str">
        <f t="shared" si="15"/>
        <v/>
      </c>
      <c r="AP61" s="50" t="str">
        <f t="shared" si="16"/>
        <v/>
      </c>
      <c r="AQ61" s="39" t="str">
        <f t="shared" si="17"/>
        <v/>
      </c>
      <c r="AR61" s="51" t="str">
        <f t="shared" si="18"/>
        <v/>
      </c>
      <c r="AS61" s="50" t="str">
        <f t="shared" si="19"/>
        <v/>
      </c>
      <c r="AT61" s="39" t="str">
        <f t="shared" si="20"/>
        <v/>
      </c>
      <c r="AU61" s="51" t="str">
        <f t="shared" si="21"/>
        <v/>
      </c>
      <c r="AV61" s="43" t="str">
        <f t="shared" si="22"/>
        <v/>
      </c>
      <c r="AW61" s="39" t="str">
        <f t="shared" si="23"/>
        <v/>
      </c>
      <c r="AX61" s="40" t="str">
        <f t="shared" si="24"/>
        <v/>
      </c>
      <c r="AY61" s="43" t="str">
        <f t="shared" si="25"/>
        <v/>
      </c>
      <c r="AZ61" s="39">
        <f t="shared" si="26"/>
        <v>1</v>
      </c>
      <c r="BA61" s="40" t="str">
        <f t="shared" si="27"/>
        <v/>
      </c>
      <c r="BB61" s="43" t="str">
        <f t="shared" si="28"/>
        <v/>
      </c>
      <c r="BC61" s="39" t="str">
        <f t="shared" si="29"/>
        <v/>
      </c>
      <c r="BD61" s="51" t="str">
        <f t="shared" si="30"/>
        <v/>
      </c>
      <c r="BE61" s="43" t="str">
        <f t="shared" si="31"/>
        <v/>
      </c>
      <c r="BF61" s="39" t="str">
        <f t="shared" si="32"/>
        <v/>
      </c>
      <c r="BG61" s="51" t="str">
        <f t="shared" si="33"/>
        <v/>
      </c>
    </row>
    <row r="62" spans="1:59" x14ac:dyDescent="0.25">
      <c r="A62" s="188">
        <f>IF(""=Redigering!A53,"",(Redigering!A53))</f>
        <v>52</v>
      </c>
      <c r="B62" s="188" t="str">
        <f>IF(""=Redigering!C53,"",(Redigering!C53))</f>
        <v>16c_1</v>
      </c>
      <c r="C62" s="122" t="str">
        <f>IF(""=Redigering!D53,"",(Redigering!D53))</f>
        <v>Bergsklättrare</v>
      </c>
      <c r="D62" s="188">
        <f>IF(""=Redigering!E53,"",(Redigering!E53))</f>
        <v>2</v>
      </c>
      <c r="E62" s="195">
        <f>IF(""=Redigering!F53,"",(Redigering!F53))</f>
        <v>1</v>
      </c>
      <c r="F62" s="188" t="str">
        <f>IF(""=Redigering!G53,"",(Redigering!G53))</f>
        <v>V21</v>
      </c>
      <c r="G62" s="198" t="s">
        <v>155</v>
      </c>
      <c r="H62" s="188">
        <f>IF(""=Redigering!I53,"",(Redigering!I53))</f>
        <v>1</v>
      </c>
      <c r="I62" s="188" t="str">
        <f>IF(""=Redigering!J53,"",(Redigering!J53))</f>
        <v>A</v>
      </c>
      <c r="J62" s="188" t="str">
        <f t="shared" si="1"/>
        <v>1A</v>
      </c>
      <c r="K62" s="188" t="str">
        <f t="shared" si="2"/>
        <v>AV</v>
      </c>
      <c r="L62" s="188" t="str">
        <f t="shared" si="3"/>
        <v>A</v>
      </c>
      <c r="M62" s="188" t="str">
        <f>IF(""=Redigering!K53,"",(Redigering!K53))</f>
        <v/>
      </c>
      <c r="N62" s="188" t="str">
        <f>IF(""=Redigering!L53,"",(Redigering!L53))</f>
        <v/>
      </c>
      <c r="O62" s="188" t="str">
        <f>IF(""=Redigering!M53,"",(Redigering!M53))</f>
        <v/>
      </c>
      <c r="P62" s="188" t="str">
        <f>IF(""=Redigering!N53,"",(Redigering!N53))</f>
        <v/>
      </c>
      <c r="Q62" s="188" t="str">
        <f>IF(""=Redigering!O53,"",(Redigering!O53))</f>
        <v/>
      </c>
      <c r="R62" s="188" t="str">
        <f>IF(""=Redigering!P53,"",(Redigering!P53))</f>
        <v/>
      </c>
      <c r="S62" s="188" t="str">
        <f>IF(""=Redigering!Q53,"",(Redigering!Q53))</f>
        <v/>
      </c>
      <c r="T62" s="188" t="str">
        <f>IF(""=Redigering!R53,"",(Redigering!R53))</f>
        <v/>
      </c>
      <c r="U62" s="188" t="str">
        <f>IF(""=Redigering!S53,"",(Redigering!S53))</f>
        <v/>
      </c>
      <c r="V62" s="188" t="str">
        <f>IF(""=Redigering!T53,"",(Redigering!T53))</f>
        <v/>
      </c>
      <c r="W62" s="188" t="str">
        <f>IF(""=Redigering!U53,"",(Redigering!U53))</f>
        <v/>
      </c>
      <c r="X62" s="188" t="str">
        <f>IF(""=Redigering!V53,"",(Redigering!V53))</f>
        <v/>
      </c>
      <c r="Y62" s="188" t="str">
        <f>IF(""=Redigering!W53,"",(Redigering!W53))</f>
        <v/>
      </c>
      <c r="Z62" s="188" t="str">
        <f>IF(""=Redigering!X53,"",(Redigering!X53))</f>
        <v/>
      </c>
      <c r="AC62" s="41" t="str">
        <f t="shared" si="34"/>
        <v>16c_1</v>
      </c>
      <c r="AD62" s="50" t="str">
        <f t="shared" si="4"/>
        <v/>
      </c>
      <c r="AE62" s="39" t="str">
        <f t="shared" si="5"/>
        <v/>
      </c>
      <c r="AF62" s="40">
        <f t="shared" si="6"/>
        <v>1</v>
      </c>
      <c r="AG62" s="50" t="str">
        <f t="shared" si="7"/>
        <v/>
      </c>
      <c r="AH62" s="39" t="str">
        <f t="shared" si="8"/>
        <v/>
      </c>
      <c r="AI62" s="51">
        <f t="shared" si="9"/>
        <v>1</v>
      </c>
      <c r="AJ62" s="50" t="str">
        <f t="shared" si="10"/>
        <v/>
      </c>
      <c r="AK62" s="39" t="str">
        <f t="shared" si="11"/>
        <v/>
      </c>
      <c r="AL62" s="51" t="str">
        <f t="shared" si="12"/>
        <v/>
      </c>
      <c r="AM62" s="50" t="str">
        <f t="shared" si="13"/>
        <v/>
      </c>
      <c r="AN62" s="39" t="str">
        <f t="shared" si="14"/>
        <v/>
      </c>
      <c r="AO62" s="51" t="str">
        <f t="shared" si="15"/>
        <v/>
      </c>
      <c r="AP62" s="50" t="str">
        <f t="shared" si="16"/>
        <v/>
      </c>
      <c r="AQ62" s="39" t="str">
        <f t="shared" si="17"/>
        <v/>
      </c>
      <c r="AR62" s="51" t="str">
        <f t="shared" si="18"/>
        <v/>
      </c>
      <c r="AS62" s="50" t="str">
        <f t="shared" si="19"/>
        <v/>
      </c>
      <c r="AT62" s="39" t="str">
        <f t="shared" si="20"/>
        <v/>
      </c>
      <c r="AU62" s="51" t="str">
        <f t="shared" si="21"/>
        <v/>
      </c>
      <c r="AV62" s="43" t="str">
        <f t="shared" si="22"/>
        <v/>
      </c>
      <c r="AW62" s="39" t="str">
        <f t="shared" si="23"/>
        <v/>
      </c>
      <c r="AX62" s="40" t="str">
        <f t="shared" si="24"/>
        <v/>
      </c>
      <c r="AY62" s="43" t="str">
        <f t="shared" si="25"/>
        <v/>
      </c>
      <c r="AZ62" s="39" t="str">
        <f t="shared" si="26"/>
        <v/>
      </c>
      <c r="BA62" s="40">
        <f t="shared" si="27"/>
        <v>1</v>
      </c>
      <c r="BB62" s="43" t="str">
        <f t="shared" si="28"/>
        <v/>
      </c>
      <c r="BC62" s="39" t="str">
        <f t="shared" si="29"/>
        <v/>
      </c>
      <c r="BD62" s="51" t="str">
        <f t="shared" si="30"/>
        <v/>
      </c>
      <c r="BE62" s="43" t="str">
        <f t="shared" si="31"/>
        <v/>
      </c>
      <c r="BF62" s="39" t="str">
        <f t="shared" si="32"/>
        <v/>
      </c>
      <c r="BG62" s="51" t="str">
        <f t="shared" si="33"/>
        <v/>
      </c>
    </row>
    <row r="63" spans="1:59" x14ac:dyDescent="0.25">
      <c r="A63" s="188">
        <f>IF(""=Redigering!A54,"",(Redigering!A54))</f>
        <v>53</v>
      </c>
      <c r="B63" s="188" t="str">
        <f>IF(""=Redigering!C54,"",(Redigering!C54))</f>
        <v>16c_2</v>
      </c>
      <c r="C63" s="122" t="str">
        <f>IF(""=Redigering!D54,"",(Redigering!D54))</f>
        <v>Bergsklättrare</v>
      </c>
      <c r="D63" s="188">
        <f>IF(""=Redigering!E54,"",(Redigering!E54))</f>
        <v>2</v>
      </c>
      <c r="E63" s="195">
        <f>IF(""=Redigering!F54,"",(Redigering!F54))</f>
        <v>1</v>
      </c>
      <c r="F63" s="188" t="str">
        <f>IF(""=Redigering!G54,"",(Redigering!G54))</f>
        <v>V21</v>
      </c>
      <c r="G63" s="198" t="s">
        <v>155</v>
      </c>
      <c r="H63" s="188">
        <f>IF(""=Redigering!I54,"",(Redigering!I54))</f>
        <v>2</v>
      </c>
      <c r="I63" s="188" t="str">
        <f>IF(""=Redigering!J54,"",(Redigering!J54))</f>
        <v>A</v>
      </c>
      <c r="J63" s="188" t="str">
        <f t="shared" si="1"/>
        <v>2A</v>
      </c>
      <c r="K63" s="188" t="str">
        <f t="shared" si="2"/>
        <v>AV</v>
      </c>
      <c r="L63" s="188" t="str">
        <f t="shared" si="3"/>
        <v>A</v>
      </c>
      <c r="M63" s="188" t="str">
        <f>IF(""=Redigering!K54,"",(Redigering!K54))</f>
        <v/>
      </c>
      <c r="N63" s="188" t="str">
        <f>IF(""=Redigering!L54,"",(Redigering!L54))</f>
        <v/>
      </c>
      <c r="O63" s="188" t="str">
        <f>IF(""=Redigering!M54,"",(Redigering!M54))</f>
        <v/>
      </c>
      <c r="P63" s="188" t="str">
        <f>IF(""=Redigering!N54,"",(Redigering!N54))</f>
        <v/>
      </c>
      <c r="Q63" s="188" t="str">
        <f>IF(""=Redigering!O54,"",(Redigering!O54))</f>
        <v/>
      </c>
      <c r="R63" s="188" t="str">
        <f>IF(""=Redigering!P54,"",(Redigering!P54))</f>
        <v/>
      </c>
      <c r="S63" s="188" t="str">
        <f>IF(""=Redigering!Q54,"",(Redigering!Q54))</f>
        <v/>
      </c>
      <c r="T63" s="188" t="str">
        <f>IF(""=Redigering!R54,"",(Redigering!R54))</f>
        <v/>
      </c>
      <c r="U63" s="188" t="str">
        <f>IF(""=Redigering!S54,"",(Redigering!S54))</f>
        <v/>
      </c>
      <c r="V63" s="188" t="str">
        <f>IF(""=Redigering!T54,"",(Redigering!T54))</f>
        <v/>
      </c>
      <c r="W63" s="188" t="str">
        <f>IF(""=Redigering!U54,"",(Redigering!U54))</f>
        <v/>
      </c>
      <c r="X63" s="188" t="str">
        <f>IF(""=Redigering!V54,"",(Redigering!V54))</f>
        <v/>
      </c>
      <c r="Y63" s="188" t="str">
        <f>IF(""=Redigering!W54,"",(Redigering!W54))</f>
        <v/>
      </c>
      <c r="Z63" s="188" t="str">
        <f>IF(""=Redigering!X54,"",(Redigering!X54))</f>
        <v/>
      </c>
      <c r="AC63" s="41" t="str">
        <f t="shared" si="34"/>
        <v>16c_2</v>
      </c>
      <c r="AD63" s="50" t="str">
        <f t="shared" si="4"/>
        <v/>
      </c>
      <c r="AE63" s="39" t="str">
        <f t="shared" si="5"/>
        <v/>
      </c>
      <c r="AF63" s="40">
        <f t="shared" si="6"/>
        <v>1</v>
      </c>
      <c r="AG63" s="50" t="str">
        <f t="shared" si="7"/>
        <v/>
      </c>
      <c r="AH63" s="39" t="str">
        <f t="shared" si="8"/>
        <v/>
      </c>
      <c r="AI63" s="51" t="str">
        <f t="shared" si="9"/>
        <v/>
      </c>
      <c r="AJ63" s="50" t="str">
        <f t="shared" si="10"/>
        <v/>
      </c>
      <c r="AK63" s="39" t="str">
        <f t="shared" si="11"/>
        <v/>
      </c>
      <c r="AL63" s="51">
        <f t="shared" si="12"/>
        <v>1</v>
      </c>
      <c r="AM63" s="50" t="str">
        <f t="shared" si="13"/>
        <v/>
      </c>
      <c r="AN63" s="39" t="str">
        <f t="shared" si="14"/>
        <v/>
      </c>
      <c r="AO63" s="51" t="str">
        <f t="shared" si="15"/>
        <v/>
      </c>
      <c r="AP63" s="50" t="str">
        <f t="shared" si="16"/>
        <v/>
      </c>
      <c r="AQ63" s="39" t="str">
        <f t="shared" si="17"/>
        <v/>
      </c>
      <c r="AR63" s="51" t="str">
        <f t="shared" si="18"/>
        <v/>
      </c>
      <c r="AS63" s="50" t="str">
        <f t="shared" si="19"/>
        <v/>
      </c>
      <c r="AT63" s="39" t="str">
        <f t="shared" si="20"/>
        <v/>
      </c>
      <c r="AU63" s="51" t="str">
        <f t="shared" si="21"/>
        <v/>
      </c>
      <c r="AV63" s="43" t="str">
        <f t="shared" si="22"/>
        <v/>
      </c>
      <c r="AW63" s="39" t="str">
        <f t="shared" si="23"/>
        <v/>
      </c>
      <c r="AX63" s="40" t="str">
        <f t="shared" si="24"/>
        <v/>
      </c>
      <c r="AY63" s="43" t="str">
        <f t="shared" si="25"/>
        <v/>
      </c>
      <c r="AZ63" s="39" t="str">
        <f t="shared" si="26"/>
        <v/>
      </c>
      <c r="BA63" s="40">
        <f t="shared" si="27"/>
        <v>1</v>
      </c>
      <c r="BB63" s="43" t="str">
        <f t="shared" si="28"/>
        <v/>
      </c>
      <c r="BC63" s="39" t="str">
        <f t="shared" si="29"/>
        <v/>
      </c>
      <c r="BD63" s="51" t="str">
        <f t="shared" si="30"/>
        <v/>
      </c>
      <c r="BE63" s="43" t="str">
        <f t="shared" si="31"/>
        <v/>
      </c>
      <c r="BF63" s="39" t="str">
        <f t="shared" si="32"/>
        <v/>
      </c>
      <c r="BG63" s="51" t="str">
        <f t="shared" si="33"/>
        <v/>
      </c>
    </row>
    <row r="64" spans="1:59" x14ac:dyDescent="0.25">
      <c r="A64" s="188">
        <f>IF(""=Redigering!A55,"",(Redigering!A55))</f>
        <v>54</v>
      </c>
      <c r="B64" s="188" t="str">
        <f>IF(""=Redigering!C55,"",(Redigering!C55))</f>
        <v>16c_3</v>
      </c>
      <c r="C64" s="122" t="str">
        <f>IF(""=Redigering!D55,"",(Redigering!D55))</f>
        <v>Bergsklättrare</v>
      </c>
      <c r="D64" s="188">
        <f>IF(""=Redigering!E55,"",(Redigering!E55))</f>
        <v>2</v>
      </c>
      <c r="E64" s="195">
        <f>IF(""=Redigering!F55,"",(Redigering!F55))</f>
        <v>1</v>
      </c>
      <c r="F64" s="188" t="str">
        <f>IF(""=Redigering!G55,"",(Redigering!G55))</f>
        <v>V21</v>
      </c>
      <c r="G64" s="198" t="s">
        <v>155</v>
      </c>
      <c r="H64" s="188">
        <f>IF(""=Redigering!I55,"",(Redigering!I55))</f>
        <v>2</v>
      </c>
      <c r="I64" s="188" t="str">
        <f>IF(""=Redigering!J55,"",(Redigering!J55))</f>
        <v>A</v>
      </c>
      <c r="J64" s="188" t="str">
        <f t="shared" si="1"/>
        <v>2A</v>
      </c>
      <c r="K64" s="188" t="str">
        <f t="shared" si="2"/>
        <v>AV</v>
      </c>
      <c r="L64" s="188" t="str">
        <f t="shared" si="3"/>
        <v>A</v>
      </c>
      <c r="M64" s="188" t="str">
        <f>IF(""=Redigering!K55,"",(Redigering!K55))</f>
        <v/>
      </c>
      <c r="N64" s="188" t="str">
        <f>IF(""=Redigering!L55,"",(Redigering!L55))</f>
        <v/>
      </c>
      <c r="O64" s="188" t="str">
        <f>IF(""=Redigering!M55,"",(Redigering!M55))</f>
        <v/>
      </c>
      <c r="P64" s="188" t="str">
        <f>IF(""=Redigering!N55,"",(Redigering!N55))</f>
        <v/>
      </c>
      <c r="Q64" s="188" t="str">
        <f>IF(""=Redigering!O55,"",(Redigering!O55))</f>
        <v/>
      </c>
      <c r="R64" s="188" t="str">
        <f>IF(""=Redigering!P55,"",(Redigering!P55))</f>
        <v/>
      </c>
      <c r="S64" s="188" t="str">
        <f>IF(""=Redigering!Q55,"",(Redigering!Q55))</f>
        <v/>
      </c>
      <c r="T64" s="188" t="str">
        <f>IF(""=Redigering!R55,"",(Redigering!R55))</f>
        <v/>
      </c>
      <c r="U64" s="188" t="str">
        <f>IF(""=Redigering!S55,"",(Redigering!S55))</f>
        <v/>
      </c>
      <c r="V64" s="188" t="str">
        <f>IF(""=Redigering!T55,"",(Redigering!T55))</f>
        <v/>
      </c>
      <c r="W64" s="188" t="str">
        <f>IF(""=Redigering!U55,"",(Redigering!U55))</f>
        <v/>
      </c>
      <c r="X64" s="188" t="str">
        <f>IF(""=Redigering!V55,"",(Redigering!V55))</f>
        <v/>
      </c>
      <c r="Y64" s="188" t="str">
        <f>IF(""=Redigering!W55,"",(Redigering!W55))</f>
        <v/>
      </c>
      <c r="Z64" s="188" t="str">
        <f>IF(""=Redigering!X55,"",(Redigering!X55))</f>
        <v/>
      </c>
      <c r="AC64" s="41" t="str">
        <f t="shared" si="34"/>
        <v>16c_3</v>
      </c>
      <c r="AD64" s="50" t="str">
        <f t="shared" si="4"/>
        <v/>
      </c>
      <c r="AE64" s="39" t="str">
        <f t="shared" si="5"/>
        <v/>
      </c>
      <c r="AF64" s="40">
        <f t="shared" si="6"/>
        <v>1</v>
      </c>
      <c r="AG64" s="50" t="str">
        <f t="shared" si="7"/>
        <v/>
      </c>
      <c r="AH64" s="39" t="str">
        <f t="shared" si="8"/>
        <v/>
      </c>
      <c r="AI64" s="51" t="str">
        <f t="shared" si="9"/>
        <v/>
      </c>
      <c r="AJ64" s="50" t="str">
        <f t="shared" si="10"/>
        <v/>
      </c>
      <c r="AK64" s="39" t="str">
        <f t="shared" si="11"/>
        <v/>
      </c>
      <c r="AL64" s="51">
        <f t="shared" si="12"/>
        <v>1</v>
      </c>
      <c r="AM64" s="50" t="str">
        <f t="shared" si="13"/>
        <v/>
      </c>
      <c r="AN64" s="39" t="str">
        <f t="shared" si="14"/>
        <v/>
      </c>
      <c r="AO64" s="51" t="str">
        <f t="shared" si="15"/>
        <v/>
      </c>
      <c r="AP64" s="50" t="str">
        <f t="shared" si="16"/>
        <v/>
      </c>
      <c r="AQ64" s="39" t="str">
        <f t="shared" si="17"/>
        <v/>
      </c>
      <c r="AR64" s="51" t="str">
        <f t="shared" si="18"/>
        <v/>
      </c>
      <c r="AS64" s="50" t="str">
        <f t="shared" si="19"/>
        <v/>
      </c>
      <c r="AT64" s="39" t="str">
        <f t="shared" si="20"/>
        <v/>
      </c>
      <c r="AU64" s="51" t="str">
        <f t="shared" si="21"/>
        <v/>
      </c>
      <c r="AV64" s="43" t="str">
        <f t="shared" si="22"/>
        <v/>
      </c>
      <c r="AW64" s="39" t="str">
        <f t="shared" si="23"/>
        <v/>
      </c>
      <c r="AX64" s="40" t="str">
        <f t="shared" si="24"/>
        <v/>
      </c>
      <c r="AY64" s="43" t="str">
        <f t="shared" si="25"/>
        <v/>
      </c>
      <c r="AZ64" s="39" t="str">
        <f t="shared" si="26"/>
        <v/>
      </c>
      <c r="BA64" s="40">
        <f t="shared" si="27"/>
        <v>1</v>
      </c>
      <c r="BB64" s="43" t="str">
        <f t="shared" si="28"/>
        <v/>
      </c>
      <c r="BC64" s="39" t="str">
        <f t="shared" si="29"/>
        <v/>
      </c>
      <c r="BD64" s="51" t="str">
        <f t="shared" si="30"/>
        <v/>
      </c>
      <c r="BE64" s="43" t="str">
        <f t="shared" si="31"/>
        <v/>
      </c>
      <c r="BF64" s="39" t="str">
        <f t="shared" si="32"/>
        <v/>
      </c>
      <c r="BG64" s="51" t="str">
        <f t="shared" si="33"/>
        <v/>
      </c>
    </row>
    <row r="65" spans="1:59" x14ac:dyDescent="0.25">
      <c r="A65" s="188">
        <f>IF(""=Redigering!A56,"",(Redigering!A56))</f>
        <v>55</v>
      </c>
      <c r="B65" s="188" t="str">
        <f>IF(""=Redigering!C56,"",(Redigering!C56))</f>
        <v>17_1</v>
      </c>
      <c r="C65" s="122" t="str">
        <f>IF(""=Redigering!D56,"",(Redigering!D56))</f>
        <v>Klarinett</v>
      </c>
      <c r="D65" s="188">
        <f>IF(""=Redigering!E56,"",(Redigering!E56))</f>
        <v>2</v>
      </c>
      <c r="E65" s="195">
        <f>IF(""=Redigering!F56,"",(Redigering!F56))</f>
        <v>1</v>
      </c>
      <c r="F65" s="188" t="str">
        <f>IF(""=Redigering!G56,"",(Redigering!G56))</f>
        <v>V23</v>
      </c>
      <c r="G65" s="198" t="s">
        <v>155</v>
      </c>
      <c r="H65" s="188">
        <f>IF(""=Redigering!I56,"",(Redigering!I56))</f>
        <v>2</v>
      </c>
      <c r="I65" s="188" t="str">
        <f>IF(""=Redigering!J56,"",(Redigering!J56))</f>
        <v>A</v>
      </c>
      <c r="J65" s="188" t="str">
        <f t="shared" si="1"/>
        <v>2A</v>
      </c>
      <c r="K65" s="188" t="str">
        <f t="shared" si="2"/>
        <v>AV</v>
      </c>
      <c r="L65" s="188" t="str">
        <f t="shared" si="3"/>
        <v>A</v>
      </c>
      <c r="M65" s="188" t="str">
        <f>IF(""=Redigering!K56,"",(Redigering!K56))</f>
        <v/>
      </c>
      <c r="N65" s="188" t="str">
        <f>IF(""=Redigering!L56,"",(Redigering!L56))</f>
        <v/>
      </c>
      <c r="O65" s="188" t="str">
        <f>IF(""=Redigering!M56,"",(Redigering!M56))</f>
        <v/>
      </c>
      <c r="P65" s="188" t="str">
        <f>IF(""=Redigering!N56,"",(Redigering!N56))</f>
        <v/>
      </c>
      <c r="Q65" s="188" t="str">
        <f>IF(""=Redigering!O56,"",(Redigering!O56))</f>
        <v/>
      </c>
      <c r="R65" s="188" t="str">
        <f>IF(""=Redigering!P56,"",(Redigering!P56))</f>
        <v/>
      </c>
      <c r="S65" s="188" t="str">
        <f>IF(""=Redigering!Q56,"",(Redigering!Q56))</f>
        <v/>
      </c>
      <c r="T65" s="188" t="str">
        <f>IF(""=Redigering!R56,"",(Redigering!R56))</f>
        <v/>
      </c>
      <c r="U65" s="188" t="str">
        <f>IF(""=Redigering!S56,"",(Redigering!S56))</f>
        <v/>
      </c>
      <c r="V65" s="188" t="str">
        <f>IF(""=Redigering!T56,"",(Redigering!T56))</f>
        <v/>
      </c>
      <c r="W65" s="188" t="str">
        <f>IF(""=Redigering!U56,"",(Redigering!U56))</f>
        <v/>
      </c>
      <c r="X65" s="188" t="str">
        <f>IF(""=Redigering!V56,"",(Redigering!V56))</f>
        <v/>
      </c>
      <c r="Y65" s="188" t="str">
        <f>IF(""=Redigering!W56,"",(Redigering!W56))</f>
        <v/>
      </c>
      <c r="Z65" s="188" t="str">
        <f>IF(""=Redigering!X56,"",(Redigering!X56))</f>
        <v/>
      </c>
      <c r="AC65" s="41" t="str">
        <f t="shared" si="34"/>
        <v>17_1</v>
      </c>
      <c r="AD65" s="50" t="str">
        <f t="shared" si="4"/>
        <v/>
      </c>
      <c r="AE65" s="39" t="str">
        <f t="shared" si="5"/>
        <v/>
      </c>
      <c r="AF65" s="40">
        <f t="shared" si="6"/>
        <v>1</v>
      </c>
      <c r="AG65" s="50" t="str">
        <f t="shared" si="7"/>
        <v/>
      </c>
      <c r="AH65" s="39" t="str">
        <f t="shared" si="8"/>
        <v/>
      </c>
      <c r="AI65" s="51" t="str">
        <f t="shared" si="9"/>
        <v/>
      </c>
      <c r="AJ65" s="50" t="str">
        <f t="shared" si="10"/>
        <v/>
      </c>
      <c r="AK65" s="39" t="str">
        <f t="shared" si="11"/>
        <v/>
      </c>
      <c r="AL65" s="51">
        <f t="shared" si="12"/>
        <v>1</v>
      </c>
      <c r="AM65" s="50" t="str">
        <f t="shared" si="13"/>
        <v/>
      </c>
      <c r="AN65" s="39" t="str">
        <f t="shared" si="14"/>
        <v/>
      </c>
      <c r="AO65" s="51" t="str">
        <f t="shared" si="15"/>
        <v/>
      </c>
      <c r="AP65" s="50" t="str">
        <f t="shared" si="16"/>
        <v/>
      </c>
      <c r="AQ65" s="39" t="str">
        <f t="shared" si="17"/>
        <v/>
      </c>
      <c r="AR65" s="51" t="str">
        <f t="shared" si="18"/>
        <v/>
      </c>
      <c r="AS65" s="50" t="str">
        <f t="shared" si="19"/>
        <v/>
      </c>
      <c r="AT65" s="39" t="str">
        <f t="shared" si="20"/>
        <v/>
      </c>
      <c r="AU65" s="51" t="str">
        <f t="shared" si="21"/>
        <v/>
      </c>
      <c r="AV65" s="43" t="str">
        <f t="shared" si="22"/>
        <v/>
      </c>
      <c r="AW65" s="39" t="str">
        <f t="shared" si="23"/>
        <v/>
      </c>
      <c r="AX65" s="40" t="str">
        <f t="shared" si="24"/>
        <v/>
      </c>
      <c r="AY65" s="43" t="str">
        <f t="shared" si="25"/>
        <v/>
      </c>
      <c r="AZ65" s="39" t="str">
        <f t="shared" si="26"/>
        <v/>
      </c>
      <c r="BA65" s="40">
        <f t="shared" si="27"/>
        <v>1</v>
      </c>
      <c r="BB65" s="43" t="str">
        <f t="shared" si="28"/>
        <v/>
      </c>
      <c r="BC65" s="39" t="str">
        <f t="shared" si="29"/>
        <v/>
      </c>
      <c r="BD65" s="51" t="str">
        <f t="shared" si="30"/>
        <v/>
      </c>
      <c r="BE65" s="43" t="str">
        <f t="shared" si="31"/>
        <v/>
      </c>
      <c r="BF65" s="39" t="str">
        <f t="shared" si="32"/>
        <v/>
      </c>
      <c r="BG65" s="51" t="str">
        <f t="shared" si="33"/>
        <v/>
      </c>
    </row>
    <row r="66" spans="1:59" x14ac:dyDescent="0.25">
      <c r="A66" s="188">
        <f>IF(""=Redigering!A57,"",(Redigering!A57))</f>
        <v>56</v>
      </c>
      <c r="B66" s="188" t="str">
        <f>IF(""=Redigering!C57,"",(Redigering!C57))</f>
        <v>17_2</v>
      </c>
      <c r="C66" s="122" t="str">
        <f>IF(""=Redigering!D57,"",(Redigering!D57))</f>
        <v>Klarinett</v>
      </c>
      <c r="D66" s="188">
        <f>IF(""=Redigering!E57,"",(Redigering!E57))</f>
        <v>2</v>
      </c>
      <c r="E66" s="195">
        <f>IF(""=Redigering!F57,"",(Redigering!F57))</f>
        <v>1</v>
      </c>
      <c r="F66" s="188" t="str">
        <f>IF(""=Redigering!G57,"",(Redigering!G57))</f>
        <v>V23</v>
      </c>
      <c r="G66" s="198" t="s">
        <v>155</v>
      </c>
      <c r="H66" s="188">
        <f>IF(""=Redigering!I57,"",(Redigering!I57))</f>
        <v>2</v>
      </c>
      <c r="I66" s="188" t="str">
        <f>IF(""=Redigering!J57,"",(Redigering!J57))</f>
        <v>A</v>
      </c>
      <c r="J66" s="188" t="str">
        <f t="shared" si="1"/>
        <v>2A</v>
      </c>
      <c r="K66" s="188" t="str">
        <f t="shared" si="2"/>
        <v>AV</v>
      </c>
      <c r="L66" s="188" t="str">
        <f t="shared" si="3"/>
        <v>A</v>
      </c>
      <c r="M66" s="188" t="str">
        <f>IF(""=Redigering!K57,"",(Redigering!K57))</f>
        <v/>
      </c>
      <c r="N66" s="188" t="str">
        <f>IF(""=Redigering!L57,"",(Redigering!L57))</f>
        <v/>
      </c>
      <c r="O66" s="188" t="str">
        <f>IF(""=Redigering!M57,"",(Redigering!M57))</f>
        <v/>
      </c>
      <c r="P66" s="188" t="str">
        <f>IF(""=Redigering!N57,"",(Redigering!N57))</f>
        <v/>
      </c>
      <c r="Q66" s="188" t="str">
        <f>IF(""=Redigering!O57,"",(Redigering!O57))</f>
        <v/>
      </c>
      <c r="R66" s="188" t="str">
        <f>IF(""=Redigering!P57,"",(Redigering!P57))</f>
        <v/>
      </c>
      <c r="S66" s="188" t="str">
        <f>IF(""=Redigering!Q57,"",(Redigering!Q57))</f>
        <v/>
      </c>
      <c r="T66" s="188" t="str">
        <f>IF(""=Redigering!R57,"",(Redigering!R57))</f>
        <v/>
      </c>
      <c r="U66" s="188" t="str">
        <f>IF(""=Redigering!S57,"",(Redigering!S57))</f>
        <v/>
      </c>
      <c r="V66" s="188" t="str">
        <f>IF(""=Redigering!T57,"",(Redigering!T57))</f>
        <v/>
      </c>
      <c r="W66" s="188" t="str">
        <f>IF(""=Redigering!U57,"",(Redigering!U57))</f>
        <v/>
      </c>
      <c r="X66" s="188" t="str">
        <f>IF(""=Redigering!V57,"",(Redigering!V57))</f>
        <v/>
      </c>
      <c r="Y66" s="188" t="str">
        <f>IF(""=Redigering!W57,"",(Redigering!W57))</f>
        <v/>
      </c>
      <c r="Z66" s="188" t="str">
        <f>IF(""=Redigering!X57,"",(Redigering!X57))</f>
        <v/>
      </c>
      <c r="AC66" s="41" t="str">
        <f t="shared" si="34"/>
        <v>17_2</v>
      </c>
      <c r="AD66" s="50" t="str">
        <f t="shared" si="4"/>
        <v/>
      </c>
      <c r="AE66" s="39" t="str">
        <f t="shared" si="5"/>
        <v/>
      </c>
      <c r="AF66" s="40">
        <f t="shared" si="6"/>
        <v>1</v>
      </c>
      <c r="AG66" s="50" t="str">
        <f t="shared" si="7"/>
        <v/>
      </c>
      <c r="AH66" s="39" t="str">
        <f t="shared" si="8"/>
        <v/>
      </c>
      <c r="AI66" s="51" t="str">
        <f t="shared" si="9"/>
        <v/>
      </c>
      <c r="AJ66" s="50" t="str">
        <f t="shared" si="10"/>
        <v/>
      </c>
      <c r="AK66" s="39" t="str">
        <f t="shared" si="11"/>
        <v/>
      </c>
      <c r="AL66" s="51">
        <f t="shared" si="12"/>
        <v>1</v>
      </c>
      <c r="AM66" s="50" t="str">
        <f t="shared" si="13"/>
        <v/>
      </c>
      <c r="AN66" s="39" t="str">
        <f t="shared" si="14"/>
        <v/>
      </c>
      <c r="AO66" s="51" t="str">
        <f t="shared" si="15"/>
        <v/>
      </c>
      <c r="AP66" s="50" t="str">
        <f t="shared" si="16"/>
        <v/>
      </c>
      <c r="AQ66" s="39" t="str">
        <f t="shared" si="17"/>
        <v/>
      </c>
      <c r="AR66" s="51" t="str">
        <f t="shared" si="18"/>
        <v/>
      </c>
      <c r="AS66" s="50" t="str">
        <f t="shared" si="19"/>
        <v/>
      </c>
      <c r="AT66" s="39" t="str">
        <f t="shared" si="20"/>
        <v/>
      </c>
      <c r="AU66" s="51" t="str">
        <f t="shared" si="21"/>
        <v/>
      </c>
      <c r="AV66" s="43" t="str">
        <f t="shared" si="22"/>
        <v/>
      </c>
      <c r="AW66" s="39" t="str">
        <f t="shared" si="23"/>
        <v/>
      </c>
      <c r="AX66" s="40" t="str">
        <f t="shared" si="24"/>
        <v/>
      </c>
      <c r="AY66" s="43" t="str">
        <f t="shared" si="25"/>
        <v/>
      </c>
      <c r="AZ66" s="39" t="str">
        <f t="shared" si="26"/>
        <v/>
      </c>
      <c r="BA66" s="40">
        <f t="shared" si="27"/>
        <v>1</v>
      </c>
      <c r="BB66" s="43" t="str">
        <f t="shared" si="28"/>
        <v/>
      </c>
      <c r="BC66" s="39" t="str">
        <f t="shared" si="29"/>
        <v/>
      </c>
      <c r="BD66" s="51" t="str">
        <f t="shared" si="30"/>
        <v/>
      </c>
      <c r="BE66" s="43" t="str">
        <f t="shared" si="31"/>
        <v/>
      </c>
      <c r="BF66" s="39" t="str">
        <f t="shared" si="32"/>
        <v/>
      </c>
      <c r="BG66" s="51" t="str">
        <f t="shared" si="33"/>
        <v/>
      </c>
    </row>
    <row r="67" spans="1:59" x14ac:dyDescent="0.25">
      <c r="A67" s="188">
        <f>IF(""=Redigering!A58,"",(Redigering!A58))</f>
        <v>57</v>
      </c>
      <c r="B67" s="188" t="str">
        <f>IF(""=Redigering!C58,"",(Redigering!C58))</f>
        <v>17_3</v>
      </c>
      <c r="C67" s="122" t="str">
        <f>IF(""=Redigering!D58,"",(Redigering!D58))</f>
        <v>Klarinett</v>
      </c>
      <c r="D67" s="188">
        <f>IF(""=Redigering!E58,"",(Redigering!E58))</f>
        <v>2</v>
      </c>
      <c r="E67" s="195">
        <f>IF(""=Redigering!F58,"",(Redigering!F58))</f>
        <v>1</v>
      </c>
      <c r="F67" s="188" t="str">
        <f>IF(""=Redigering!G58,"",(Redigering!G58))</f>
        <v>V23</v>
      </c>
      <c r="G67" s="198" t="s">
        <v>155</v>
      </c>
      <c r="H67" s="188">
        <f>IF(""=Redigering!I58,"",(Redigering!I58))</f>
        <v>2</v>
      </c>
      <c r="I67" s="188" t="str">
        <f>IF(""=Redigering!J58,"",(Redigering!J58))</f>
        <v>A</v>
      </c>
      <c r="J67" s="188" t="str">
        <f t="shared" si="1"/>
        <v>2A</v>
      </c>
      <c r="K67" s="188" t="str">
        <f t="shared" si="2"/>
        <v>AV</v>
      </c>
      <c r="L67" s="188" t="str">
        <f t="shared" si="3"/>
        <v>A</v>
      </c>
      <c r="M67" s="188" t="str">
        <f>IF(""=Redigering!K58,"",(Redigering!K58))</f>
        <v/>
      </c>
      <c r="N67" s="188" t="str">
        <f>IF(""=Redigering!L58,"",(Redigering!L58))</f>
        <v/>
      </c>
      <c r="O67" s="188" t="str">
        <f>IF(""=Redigering!M58,"",(Redigering!M58))</f>
        <v/>
      </c>
      <c r="P67" s="188" t="str">
        <f>IF(""=Redigering!N58,"",(Redigering!N58))</f>
        <v/>
      </c>
      <c r="Q67" s="188" t="str">
        <f>IF(""=Redigering!O58,"",(Redigering!O58))</f>
        <v/>
      </c>
      <c r="R67" s="188" t="str">
        <f>IF(""=Redigering!P58,"",(Redigering!P58))</f>
        <v/>
      </c>
      <c r="S67" s="188" t="str">
        <f>IF(""=Redigering!Q58,"",(Redigering!Q58))</f>
        <v/>
      </c>
      <c r="T67" s="188" t="str">
        <f>IF(""=Redigering!R58,"",(Redigering!R58))</f>
        <v/>
      </c>
      <c r="U67" s="188" t="str">
        <f>IF(""=Redigering!S58,"",(Redigering!S58))</f>
        <v/>
      </c>
      <c r="V67" s="188" t="str">
        <f>IF(""=Redigering!T58,"",(Redigering!T58))</f>
        <v/>
      </c>
      <c r="W67" s="188" t="str">
        <f>IF(""=Redigering!U58,"",(Redigering!U58))</f>
        <v/>
      </c>
      <c r="X67" s="188" t="str">
        <f>IF(""=Redigering!V58,"",(Redigering!V58))</f>
        <v/>
      </c>
      <c r="Y67" s="188" t="str">
        <f>IF(""=Redigering!W58,"",(Redigering!W58))</f>
        <v/>
      </c>
      <c r="Z67" s="188" t="str">
        <f>IF(""=Redigering!X58,"",(Redigering!X58))</f>
        <v/>
      </c>
      <c r="AC67" s="41" t="str">
        <f t="shared" si="34"/>
        <v>17_3</v>
      </c>
      <c r="AD67" s="50" t="str">
        <f t="shared" si="4"/>
        <v/>
      </c>
      <c r="AE67" s="39" t="str">
        <f t="shared" si="5"/>
        <v/>
      </c>
      <c r="AF67" s="40">
        <f t="shared" si="6"/>
        <v>1</v>
      </c>
      <c r="AG67" s="50" t="str">
        <f t="shared" si="7"/>
        <v/>
      </c>
      <c r="AH67" s="39" t="str">
        <f t="shared" si="8"/>
        <v/>
      </c>
      <c r="AI67" s="51" t="str">
        <f t="shared" si="9"/>
        <v/>
      </c>
      <c r="AJ67" s="50" t="str">
        <f t="shared" si="10"/>
        <v/>
      </c>
      <c r="AK67" s="39" t="str">
        <f t="shared" si="11"/>
        <v/>
      </c>
      <c r="AL67" s="51">
        <f t="shared" si="12"/>
        <v>1</v>
      </c>
      <c r="AM67" s="50" t="str">
        <f t="shared" si="13"/>
        <v/>
      </c>
      <c r="AN67" s="39" t="str">
        <f t="shared" si="14"/>
        <v/>
      </c>
      <c r="AO67" s="51" t="str">
        <f t="shared" si="15"/>
        <v/>
      </c>
      <c r="AP67" s="50" t="str">
        <f t="shared" si="16"/>
        <v/>
      </c>
      <c r="AQ67" s="39" t="str">
        <f t="shared" si="17"/>
        <v/>
      </c>
      <c r="AR67" s="51" t="str">
        <f t="shared" si="18"/>
        <v/>
      </c>
      <c r="AS67" s="50" t="str">
        <f t="shared" si="19"/>
        <v/>
      </c>
      <c r="AT67" s="39" t="str">
        <f t="shared" si="20"/>
        <v/>
      </c>
      <c r="AU67" s="51" t="str">
        <f t="shared" si="21"/>
        <v/>
      </c>
      <c r="AV67" s="43" t="str">
        <f t="shared" si="22"/>
        <v/>
      </c>
      <c r="AW67" s="39" t="str">
        <f t="shared" si="23"/>
        <v/>
      </c>
      <c r="AX67" s="40" t="str">
        <f t="shared" si="24"/>
        <v/>
      </c>
      <c r="AY67" s="43" t="str">
        <f t="shared" si="25"/>
        <v/>
      </c>
      <c r="AZ67" s="39" t="str">
        <f t="shared" si="26"/>
        <v/>
      </c>
      <c r="BA67" s="40">
        <f t="shared" si="27"/>
        <v>1</v>
      </c>
      <c r="BB67" s="43" t="str">
        <f t="shared" si="28"/>
        <v/>
      </c>
      <c r="BC67" s="39" t="str">
        <f t="shared" si="29"/>
        <v/>
      </c>
      <c r="BD67" s="51" t="str">
        <f t="shared" si="30"/>
        <v/>
      </c>
      <c r="BE67" s="43" t="str">
        <f t="shared" si="31"/>
        <v/>
      </c>
      <c r="BF67" s="39" t="str">
        <f t="shared" si="32"/>
        <v/>
      </c>
      <c r="BG67" s="51" t="str">
        <f t="shared" si="33"/>
        <v/>
      </c>
    </row>
    <row r="68" spans="1:59" x14ac:dyDescent="0.25">
      <c r="A68" s="188">
        <f>IF(""=Redigering!A59,"",(Redigering!A59))</f>
        <v>58</v>
      </c>
      <c r="B68" s="188" t="str">
        <f>IF(""=Redigering!C59,"",(Redigering!C59))</f>
        <v>18a_1</v>
      </c>
      <c r="C68" s="122" t="str">
        <f>IF(""=Redigering!D59,"",(Redigering!D59))</f>
        <v>Exoplaneter</v>
      </c>
      <c r="D68" s="188">
        <f>IF(""=Redigering!E59,"",(Redigering!E59))</f>
        <v>2</v>
      </c>
      <c r="E68" s="195">
        <f>IF(""=Redigering!F59,"",(Redigering!F59))</f>
        <v>1</v>
      </c>
      <c r="F68" s="188" t="str">
        <f>IF(""=Redigering!G59,"",(Redigering!G59))</f>
        <v>U24</v>
      </c>
      <c r="G68" s="198" t="s">
        <v>155</v>
      </c>
      <c r="H68" s="188">
        <f>IF(""=Redigering!I59,"",(Redigering!I59))</f>
        <v>1</v>
      </c>
      <c r="I68" s="188" t="str">
        <f>IF(""=Redigering!J59,"",(Redigering!J59))</f>
        <v>E</v>
      </c>
      <c r="J68" s="188" t="str">
        <f t="shared" si="1"/>
        <v>1E</v>
      </c>
      <c r="K68" s="188" t="str">
        <f t="shared" si="2"/>
        <v>EU</v>
      </c>
      <c r="L68" s="188" t="str">
        <f t="shared" si="3"/>
        <v>E</v>
      </c>
      <c r="M68" s="188" t="str">
        <f>IF(""=Redigering!K59,"",(Redigering!K59))</f>
        <v/>
      </c>
      <c r="N68" s="188" t="str">
        <f>IF(""=Redigering!L59,"",(Redigering!L59))</f>
        <v/>
      </c>
      <c r="O68" s="188" t="str">
        <f>IF(""=Redigering!M59,"",(Redigering!M59))</f>
        <v/>
      </c>
      <c r="P68" s="188" t="str">
        <f>IF(""=Redigering!N59,"",(Redigering!N59))</f>
        <v/>
      </c>
      <c r="Q68" s="188" t="str">
        <f>IF(""=Redigering!O59,"",(Redigering!O59))</f>
        <v/>
      </c>
      <c r="R68" s="188" t="str">
        <f>IF(""=Redigering!P59,"",(Redigering!P59))</f>
        <v/>
      </c>
      <c r="S68" s="188" t="str">
        <f>IF(""=Redigering!Q59,"",(Redigering!Q59))</f>
        <v/>
      </c>
      <c r="T68" s="188" t="str">
        <f>IF(""=Redigering!R59,"",(Redigering!R59))</f>
        <v/>
      </c>
      <c r="U68" s="188" t="str">
        <f>IF(""=Redigering!S59,"",(Redigering!S59))</f>
        <v/>
      </c>
      <c r="V68" s="188" t="str">
        <f>IF(""=Redigering!T59,"",(Redigering!T59))</f>
        <v/>
      </c>
      <c r="W68" s="188" t="str">
        <f>IF(""=Redigering!U59,"",(Redigering!U59))</f>
        <v/>
      </c>
      <c r="X68" s="188" t="str">
        <f>IF(""=Redigering!V59,"",(Redigering!V59))</f>
        <v/>
      </c>
      <c r="Y68" s="188" t="str">
        <f>IF(""=Redigering!W59,"",(Redigering!W59))</f>
        <v/>
      </c>
      <c r="Z68" s="188" t="str">
        <f>IF(""=Redigering!X59,"",(Redigering!X59))</f>
        <v/>
      </c>
      <c r="AC68" s="41" t="str">
        <f t="shared" si="34"/>
        <v>18a_1</v>
      </c>
      <c r="AD68" s="50">
        <f t="shared" si="4"/>
        <v>1</v>
      </c>
      <c r="AE68" s="39" t="str">
        <f t="shared" si="5"/>
        <v/>
      </c>
      <c r="AF68" s="40" t="str">
        <f t="shared" si="6"/>
        <v/>
      </c>
      <c r="AG68" s="50">
        <f t="shared" si="7"/>
        <v>1</v>
      </c>
      <c r="AH68" s="39" t="str">
        <f t="shared" si="8"/>
        <v/>
      </c>
      <c r="AI68" s="51" t="str">
        <f t="shared" si="9"/>
        <v/>
      </c>
      <c r="AJ68" s="50" t="str">
        <f t="shared" si="10"/>
        <v/>
      </c>
      <c r="AK68" s="39" t="str">
        <f t="shared" si="11"/>
        <v/>
      </c>
      <c r="AL68" s="51" t="str">
        <f t="shared" si="12"/>
        <v/>
      </c>
      <c r="AM68" s="50" t="str">
        <f t="shared" si="13"/>
        <v/>
      </c>
      <c r="AN68" s="39" t="str">
        <f t="shared" si="14"/>
        <v/>
      </c>
      <c r="AO68" s="51" t="str">
        <f t="shared" si="15"/>
        <v/>
      </c>
      <c r="AP68" s="50" t="str">
        <f t="shared" si="16"/>
        <v/>
      </c>
      <c r="AQ68" s="39" t="str">
        <f t="shared" si="17"/>
        <v/>
      </c>
      <c r="AR68" s="51" t="str">
        <f t="shared" si="18"/>
        <v/>
      </c>
      <c r="AS68" s="50" t="str">
        <f t="shared" si="19"/>
        <v/>
      </c>
      <c r="AT68" s="39" t="str">
        <f t="shared" si="20"/>
        <v/>
      </c>
      <c r="AU68" s="51" t="str">
        <f t="shared" si="21"/>
        <v/>
      </c>
      <c r="AV68" s="43" t="str">
        <f t="shared" si="22"/>
        <v/>
      </c>
      <c r="AW68" s="39" t="str">
        <f t="shared" si="23"/>
        <v/>
      </c>
      <c r="AX68" s="40" t="str">
        <f t="shared" si="24"/>
        <v/>
      </c>
      <c r="AY68" s="43" t="str">
        <f t="shared" si="25"/>
        <v/>
      </c>
      <c r="AZ68" s="39" t="str">
        <f t="shared" si="26"/>
        <v/>
      </c>
      <c r="BA68" s="40" t="str">
        <f t="shared" si="27"/>
        <v/>
      </c>
      <c r="BB68" s="43">
        <f t="shared" si="28"/>
        <v>1</v>
      </c>
      <c r="BC68" s="39" t="str">
        <f t="shared" si="29"/>
        <v/>
      </c>
      <c r="BD68" s="51" t="str">
        <f t="shared" si="30"/>
        <v/>
      </c>
      <c r="BE68" s="43" t="str">
        <f t="shared" si="31"/>
        <v/>
      </c>
      <c r="BF68" s="39" t="str">
        <f t="shared" si="32"/>
        <v/>
      </c>
      <c r="BG68" s="51" t="str">
        <f t="shared" si="33"/>
        <v/>
      </c>
    </row>
    <row r="69" spans="1:59" x14ac:dyDescent="0.25">
      <c r="A69" s="188">
        <f>IF(""=Redigering!A60,"",(Redigering!A60))</f>
        <v>59</v>
      </c>
      <c r="B69" s="188" t="str">
        <f>IF(""=Redigering!C60,"",(Redigering!C60))</f>
        <v>18b_1</v>
      </c>
      <c r="C69" s="122" t="str">
        <f>IF(""=Redigering!D60,"",(Redigering!D60))</f>
        <v>Exoplaneter</v>
      </c>
      <c r="D69" s="188">
        <f>IF(""=Redigering!E60,"",(Redigering!E60))</f>
        <v>2</v>
      </c>
      <c r="E69" s="195">
        <f>IF(""=Redigering!F60,"",(Redigering!F60))</f>
        <v>1</v>
      </c>
      <c r="F69" s="188" t="str">
        <f>IF(""=Redigering!G60,"",(Redigering!G60))</f>
        <v>U24</v>
      </c>
      <c r="G69" s="198" t="s">
        <v>155</v>
      </c>
      <c r="H69" s="188">
        <f>IF(""=Redigering!I60,"",(Redigering!I60))</f>
        <v>2</v>
      </c>
      <c r="I69" s="188" t="str">
        <f>IF(""=Redigering!J60,"",(Redigering!J60))</f>
        <v>A</v>
      </c>
      <c r="J69" s="188" t="str">
        <f t="shared" si="1"/>
        <v>2A</v>
      </c>
      <c r="K69" s="188" t="str">
        <f t="shared" si="2"/>
        <v>AU</v>
      </c>
      <c r="L69" s="188" t="str">
        <f t="shared" si="3"/>
        <v>A</v>
      </c>
      <c r="M69" s="188" t="str">
        <f>IF(""=Redigering!K60,"",(Redigering!K60))</f>
        <v/>
      </c>
      <c r="N69" s="188" t="str">
        <f>IF(""=Redigering!L60,"",(Redigering!L60))</f>
        <v/>
      </c>
      <c r="O69" s="188" t="str">
        <f>IF(""=Redigering!M60,"",(Redigering!M60))</f>
        <v/>
      </c>
      <c r="P69" s="188" t="str">
        <f>IF(""=Redigering!N60,"",(Redigering!N60))</f>
        <v/>
      </c>
      <c r="Q69" s="188" t="str">
        <f>IF(""=Redigering!O60,"",(Redigering!O60))</f>
        <v/>
      </c>
      <c r="R69" s="188" t="str">
        <f>IF(""=Redigering!P60,"",(Redigering!P60))</f>
        <v/>
      </c>
      <c r="S69" s="188" t="str">
        <f>IF(""=Redigering!Q60,"",(Redigering!Q60))</f>
        <v/>
      </c>
      <c r="T69" s="188" t="str">
        <f>IF(""=Redigering!R60,"",(Redigering!R60))</f>
        <v/>
      </c>
      <c r="U69" s="188" t="str">
        <f>IF(""=Redigering!S60,"",(Redigering!S60))</f>
        <v/>
      </c>
      <c r="V69" s="188" t="str">
        <f>IF(""=Redigering!T60,"",(Redigering!T60))</f>
        <v/>
      </c>
      <c r="W69" s="188" t="str">
        <f>IF(""=Redigering!U60,"",(Redigering!U60))</f>
        <v/>
      </c>
      <c r="X69" s="188" t="str">
        <f>IF(""=Redigering!V60,"",(Redigering!V60))</f>
        <v/>
      </c>
      <c r="Y69" s="188" t="str">
        <f>IF(""=Redigering!W60,"",(Redigering!W60))</f>
        <v/>
      </c>
      <c r="Z69" s="188" t="str">
        <f>IF(""=Redigering!X60,"",(Redigering!X60))</f>
        <v/>
      </c>
      <c r="AC69" s="41" t="str">
        <f t="shared" si="34"/>
        <v>18b_1</v>
      </c>
      <c r="AD69" s="50" t="str">
        <f t="shared" si="4"/>
        <v/>
      </c>
      <c r="AE69" s="39" t="str">
        <f t="shared" si="5"/>
        <v/>
      </c>
      <c r="AF69" s="40">
        <f t="shared" si="6"/>
        <v>1</v>
      </c>
      <c r="AG69" s="50" t="str">
        <f t="shared" si="7"/>
        <v/>
      </c>
      <c r="AH69" s="39" t="str">
        <f t="shared" si="8"/>
        <v/>
      </c>
      <c r="AI69" s="51" t="str">
        <f t="shared" si="9"/>
        <v/>
      </c>
      <c r="AJ69" s="50" t="str">
        <f t="shared" si="10"/>
        <v/>
      </c>
      <c r="AK69" s="39" t="str">
        <f t="shared" si="11"/>
        <v/>
      </c>
      <c r="AL69" s="51">
        <f t="shared" si="12"/>
        <v>1</v>
      </c>
      <c r="AM69" s="50" t="str">
        <f t="shared" si="13"/>
        <v/>
      </c>
      <c r="AN69" s="39" t="str">
        <f t="shared" si="14"/>
        <v/>
      </c>
      <c r="AO69" s="51" t="str">
        <f t="shared" si="15"/>
        <v/>
      </c>
      <c r="AP69" s="50" t="str">
        <f t="shared" si="16"/>
        <v/>
      </c>
      <c r="AQ69" s="39" t="str">
        <f t="shared" si="17"/>
        <v/>
      </c>
      <c r="AR69" s="51" t="str">
        <f t="shared" si="18"/>
        <v/>
      </c>
      <c r="AS69" s="50" t="str">
        <f t="shared" si="19"/>
        <v/>
      </c>
      <c r="AT69" s="39" t="str">
        <f t="shared" si="20"/>
        <v/>
      </c>
      <c r="AU69" s="51" t="str">
        <f t="shared" si="21"/>
        <v/>
      </c>
      <c r="AV69" s="43" t="str">
        <f t="shared" si="22"/>
        <v/>
      </c>
      <c r="AW69" s="39" t="str">
        <f t="shared" si="23"/>
        <v/>
      </c>
      <c r="AX69" s="40" t="str">
        <f t="shared" si="24"/>
        <v/>
      </c>
      <c r="AY69" s="43" t="str">
        <f t="shared" si="25"/>
        <v/>
      </c>
      <c r="AZ69" s="39" t="str">
        <f t="shared" si="26"/>
        <v/>
      </c>
      <c r="BA69" s="40" t="str">
        <f t="shared" si="27"/>
        <v/>
      </c>
      <c r="BB69" s="43" t="str">
        <f t="shared" si="28"/>
        <v/>
      </c>
      <c r="BC69" s="39" t="str">
        <f t="shared" si="29"/>
        <v/>
      </c>
      <c r="BD69" s="51">
        <f t="shared" si="30"/>
        <v>1</v>
      </c>
      <c r="BE69" s="43" t="str">
        <f t="shared" si="31"/>
        <v/>
      </c>
      <c r="BF69" s="39" t="str">
        <f t="shared" si="32"/>
        <v/>
      </c>
      <c r="BG69" s="51" t="str">
        <f t="shared" si="33"/>
        <v/>
      </c>
    </row>
    <row r="70" spans="1:59" x14ac:dyDescent="0.25">
      <c r="A70" s="188">
        <f>IF(""=Redigering!A61,"",(Redigering!A61))</f>
        <v>60</v>
      </c>
      <c r="B70" s="188" t="str">
        <f>IF(""=Redigering!C61,"",(Redigering!C61))</f>
        <v>18b_2</v>
      </c>
      <c r="C70" s="122" t="str">
        <f>IF(""=Redigering!D61,"",(Redigering!D61))</f>
        <v>Exoplaneter</v>
      </c>
      <c r="D70" s="188">
        <f>IF(""=Redigering!E61,"",(Redigering!E61))</f>
        <v>2</v>
      </c>
      <c r="E70" s="195">
        <f>IF(""=Redigering!F61,"",(Redigering!F61))</f>
        <v>1</v>
      </c>
      <c r="F70" s="188" t="str">
        <f>IF(""=Redigering!G61,"",(Redigering!G61))</f>
        <v>U24</v>
      </c>
      <c r="G70" s="198" t="s">
        <v>155</v>
      </c>
      <c r="H70" s="188">
        <f>IF(""=Redigering!I61,"",(Redigering!I61))</f>
        <v>2</v>
      </c>
      <c r="I70" s="188" t="str">
        <f>IF(""=Redigering!J61,"",(Redigering!J61))</f>
        <v>A</v>
      </c>
      <c r="J70" s="188" t="str">
        <f t="shared" si="1"/>
        <v>2A</v>
      </c>
      <c r="K70" s="188" t="str">
        <f t="shared" si="2"/>
        <v>AU</v>
      </c>
      <c r="L70" s="188" t="str">
        <f t="shared" si="3"/>
        <v>A</v>
      </c>
      <c r="M70" s="188" t="str">
        <f>IF(""=Redigering!K61,"",(Redigering!K61))</f>
        <v/>
      </c>
      <c r="N70" s="188" t="str">
        <f>IF(""=Redigering!L61,"",(Redigering!L61))</f>
        <v/>
      </c>
      <c r="O70" s="188" t="str">
        <f>IF(""=Redigering!M61,"",(Redigering!M61))</f>
        <v/>
      </c>
      <c r="P70" s="188" t="str">
        <f>IF(""=Redigering!N61,"",(Redigering!N61))</f>
        <v/>
      </c>
      <c r="Q70" s="188" t="str">
        <f>IF(""=Redigering!O61,"",(Redigering!O61))</f>
        <v/>
      </c>
      <c r="R70" s="188" t="str">
        <f>IF(""=Redigering!P61,"",(Redigering!P61))</f>
        <v/>
      </c>
      <c r="S70" s="188" t="str">
        <f>IF(""=Redigering!Q61,"",(Redigering!Q61))</f>
        <v/>
      </c>
      <c r="T70" s="188" t="str">
        <f>IF(""=Redigering!R61,"",(Redigering!R61))</f>
        <v/>
      </c>
      <c r="U70" s="188" t="str">
        <f>IF(""=Redigering!S61,"",(Redigering!S61))</f>
        <v/>
      </c>
      <c r="V70" s="188" t="str">
        <f>IF(""=Redigering!T61,"",(Redigering!T61))</f>
        <v/>
      </c>
      <c r="W70" s="188" t="str">
        <f>IF(""=Redigering!U61,"",(Redigering!U61))</f>
        <v/>
      </c>
      <c r="X70" s="188" t="str">
        <f>IF(""=Redigering!V61,"",(Redigering!V61))</f>
        <v/>
      </c>
      <c r="Y70" s="188" t="str">
        <f>IF(""=Redigering!W61,"",(Redigering!W61))</f>
        <v/>
      </c>
      <c r="Z70" s="188" t="str">
        <f>IF(""=Redigering!X61,"",(Redigering!X61))</f>
        <v/>
      </c>
      <c r="AC70" s="41" t="str">
        <f t="shared" si="34"/>
        <v>18b_2</v>
      </c>
      <c r="AD70" s="50" t="str">
        <f t="shared" si="4"/>
        <v/>
      </c>
      <c r="AE70" s="39" t="str">
        <f t="shared" si="5"/>
        <v/>
      </c>
      <c r="AF70" s="40">
        <f t="shared" si="6"/>
        <v>1</v>
      </c>
      <c r="AG70" s="50" t="str">
        <f t="shared" si="7"/>
        <v/>
      </c>
      <c r="AH70" s="39" t="str">
        <f t="shared" si="8"/>
        <v/>
      </c>
      <c r="AI70" s="51" t="str">
        <f t="shared" si="9"/>
        <v/>
      </c>
      <c r="AJ70" s="50" t="str">
        <f t="shared" si="10"/>
        <v/>
      </c>
      <c r="AK70" s="39" t="str">
        <f t="shared" si="11"/>
        <v/>
      </c>
      <c r="AL70" s="51">
        <f t="shared" si="12"/>
        <v>1</v>
      </c>
      <c r="AM70" s="50" t="str">
        <f t="shared" si="13"/>
        <v/>
      </c>
      <c r="AN70" s="39" t="str">
        <f t="shared" si="14"/>
        <v/>
      </c>
      <c r="AO70" s="51" t="str">
        <f t="shared" si="15"/>
        <v/>
      </c>
      <c r="AP70" s="50" t="str">
        <f t="shared" si="16"/>
        <v/>
      </c>
      <c r="AQ70" s="39" t="str">
        <f t="shared" si="17"/>
        <v/>
      </c>
      <c r="AR70" s="51" t="str">
        <f t="shared" si="18"/>
        <v/>
      </c>
      <c r="AS70" s="50" t="str">
        <f t="shared" si="19"/>
        <v/>
      </c>
      <c r="AT70" s="39" t="str">
        <f t="shared" si="20"/>
        <v/>
      </c>
      <c r="AU70" s="51" t="str">
        <f t="shared" si="21"/>
        <v/>
      </c>
      <c r="AV70" s="43" t="str">
        <f t="shared" si="22"/>
        <v/>
      </c>
      <c r="AW70" s="39" t="str">
        <f t="shared" si="23"/>
        <v/>
      </c>
      <c r="AX70" s="40" t="str">
        <f t="shared" si="24"/>
        <v/>
      </c>
      <c r="AY70" s="43" t="str">
        <f t="shared" si="25"/>
        <v/>
      </c>
      <c r="AZ70" s="39" t="str">
        <f t="shared" si="26"/>
        <v/>
      </c>
      <c r="BA70" s="40" t="str">
        <f t="shared" si="27"/>
        <v/>
      </c>
      <c r="BB70" s="43" t="str">
        <f t="shared" si="28"/>
        <v/>
      </c>
      <c r="BC70" s="39" t="str">
        <f t="shared" si="29"/>
        <v/>
      </c>
      <c r="BD70" s="51">
        <f t="shared" si="30"/>
        <v>1</v>
      </c>
      <c r="BE70" s="43" t="str">
        <f t="shared" si="31"/>
        <v/>
      </c>
      <c r="BF70" s="39" t="str">
        <f t="shared" si="32"/>
        <v/>
      </c>
      <c r="BG70" s="51" t="str">
        <f t="shared" si="33"/>
        <v/>
      </c>
    </row>
    <row r="71" spans="1:59" x14ac:dyDescent="0.25">
      <c r="A71" s="188" t="str">
        <f>IF(""=Redigering!A62,"",(Redigering!A62))</f>
        <v/>
      </c>
      <c r="B71" s="188" t="str">
        <f>IF(""=Redigering!C62,"",(Redigering!C62))</f>
        <v/>
      </c>
      <c r="C71" s="122" t="str">
        <f>IF(""=Redigering!D62,"",(Redigering!D62))</f>
        <v/>
      </c>
      <c r="D71" s="188" t="str">
        <f>IF(""=Redigering!E62,"",(Redigering!E62))</f>
        <v/>
      </c>
      <c r="E71" s="195" t="str">
        <f>IF(""=Redigering!F62,"",(Redigering!F62))</f>
        <v/>
      </c>
      <c r="F71" s="188" t="str">
        <f>IF(""=Redigering!G62,"",(Redigering!G62))</f>
        <v/>
      </c>
      <c r="G71" s="198" t="s">
        <v>155</v>
      </c>
      <c r="H71" s="188" t="str">
        <f>IF(""=Redigering!I62,"",(Redigering!I62))</f>
        <v/>
      </c>
      <c r="I71" s="188" t="str">
        <f>IF(""=Redigering!J62,"",(Redigering!J62))</f>
        <v/>
      </c>
      <c r="J71" s="188" t="str">
        <f t="shared" si="1"/>
        <v/>
      </c>
      <c r="K71" s="188" t="str">
        <f t="shared" si="2"/>
        <v/>
      </c>
      <c r="L71" s="188" t="str">
        <f t="shared" si="3"/>
        <v/>
      </c>
      <c r="M71" s="188" t="str">
        <f>IF(""=Redigering!K62,"",(Redigering!K62))</f>
        <v/>
      </c>
      <c r="N71" s="188" t="str">
        <f>IF(""=Redigering!L62,"",(Redigering!L62))</f>
        <v/>
      </c>
      <c r="O71" s="188" t="str">
        <f>IF(""=Redigering!M62,"",(Redigering!M62))</f>
        <v/>
      </c>
      <c r="P71" s="188" t="str">
        <f>IF(""=Redigering!N62,"",(Redigering!N62))</f>
        <v/>
      </c>
      <c r="Q71" s="188" t="str">
        <f>IF(""=Redigering!O62,"",(Redigering!O62))</f>
        <v/>
      </c>
      <c r="R71" s="188" t="str">
        <f>IF(""=Redigering!P62,"",(Redigering!P62))</f>
        <v/>
      </c>
      <c r="S71" s="188" t="str">
        <f>IF(""=Redigering!Q62,"",(Redigering!Q62))</f>
        <v/>
      </c>
      <c r="T71" s="188" t="str">
        <f>IF(""=Redigering!R62,"",(Redigering!R62))</f>
        <v/>
      </c>
      <c r="U71" s="188" t="str">
        <f>IF(""=Redigering!S62,"",(Redigering!S62))</f>
        <v/>
      </c>
      <c r="V71" s="188" t="str">
        <f>IF(""=Redigering!T62,"",(Redigering!T62))</f>
        <v/>
      </c>
      <c r="W71" s="188" t="str">
        <f>IF(""=Redigering!U62,"",(Redigering!U62))</f>
        <v/>
      </c>
      <c r="X71" s="188" t="str">
        <f>IF(""=Redigering!V62,"",(Redigering!V62))</f>
        <v/>
      </c>
      <c r="Y71" s="188" t="str">
        <f>IF(""=Redigering!W62,"",(Redigering!W62))</f>
        <v/>
      </c>
      <c r="Z71" s="188" t="str">
        <f>IF(""=Redigering!X62,"",(Redigering!X62))</f>
        <v/>
      </c>
      <c r="AC71" s="41" t="str">
        <f t="shared" si="34"/>
        <v/>
      </c>
      <c r="AD71" s="50" t="str">
        <f t="shared" si="4"/>
        <v/>
      </c>
      <c r="AE71" s="39" t="str">
        <f t="shared" si="5"/>
        <v/>
      </c>
      <c r="AF71" s="40" t="str">
        <f t="shared" si="6"/>
        <v/>
      </c>
      <c r="AG71" s="50" t="str">
        <f t="shared" si="7"/>
        <v/>
      </c>
      <c r="AH71" s="39" t="str">
        <f t="shared" si="8"/>
        <v/>
      </c>
      <c r="AI71" s="51" t="str">
        <f t="shared" si="9"/>
        <v/>
      </c>
      <c r="AJ71" s="50" t="str">
        <f t="shared" si="10"/>
        <v/>
      </c>
      <c r="AK71" s="39" t="str">
        <f t="shared" si="11"/>
        <v/>
      </c>
      <c r="AL71" s="51" t="str">
        <f t="shared" si="12"/>
        <v/>
      </c>
      <c r="AM71" s="50" t="str">
        <f t="shared" si="13"/>
        <v/>
      </c>
      <c r="AN71" s="39" t="str">
        <f t="shared" si="14"/>
        <v/>
      </c>
      <c r="AO71" s="51" t="str">
        <f t="shared" si="15"/>
        <v/>
      </c>
      <c r="AP71" s="50" t="str">
        <f t="shared" si="16"/>
        <v/>
      </c>
      <c r="AQ71" s="39" t="str">
        <f t="shared" si="17"/>
        <v/>
      </c>
      <c r="AR71" s="51" t="str">
        <f t="shared" si="18"/>
        <v/>
      </c>
      <c r="AS71" s="50" t="str">
        <f t="shared" si="19"/>
        <v/>
      </c>
      <c r="AT71" s="39" t="str">
        <f t="shared" si="20"/>
        <v/>
      </c>
      <c r="AU71" s="51" t="str">
        <f t="shared" si="21"/>
        <v/>
      </c>
      <c r="AV71" s="43" t="str">
        <f t="shared" si="22"/>
        <v/>
      </c>
      <c r="AW71" s="39" t="str">
        <f t="shared" si="23"/>
        <v/>
      </c>
      <c r="AX71" s="40" t="str">
        <f t="shared" si="24"/>
        <v/>
      </c>
      <c r="AY71" s="43" t="str">
        <f t="shared" si="25"/>
        <v/>
      </c>
      <c r="AZ71" s="39" t="str">
        <f t="shared" si="26"/>
        <v/>
      </c>
      <c r="BA71" s="40" t="str">
        <f t="shared" si="27"/>
        <v/>
      </c>
      <c r="BB71" s="43" t="str">
        <f t="shared" si="28"/>
        <v/>
      </c>
      <c r="BC71" s="39" t="str">
        <f t="shared" si="29"/>
        <v/>
      </c>
      <c r="BD71" s="51" t="str">
        <f t="shared" si="30"/>
        <v/>
      </c>
      <c r="BE71" s="43" t="str">
        <f t="shared" si="31"/>
        <v/>
      </c>
      <c r="BF71" s="39" t="str">
        <f t="shared" si="32"/>
        <v/>
      </c>
      <c r="BG71" s="51" t="str">
        <f t="shared" si="33"/>
        <v/>
      </c>
    </row>
    <row r="72" spans="1:59" x14ac:dyDescent="0.25">
      <c r="A72" s="188" t="str">
        <f>IF(""=Redigering!A63,"",(Redigering!A63))</f>
        <v/>
      </c>
      <c r="B72" s="188" t="str">
        <f>IF(""=Redigering!C63,"",(Redigering!C63))</f>
        <v/>
      </c>
      <c r="C72" s="122" t="str">
        <f>IF(""=Redigering!D63,"",(Redigering!D63))</f>
        <v/>
      </c>
      <c r="D72" s="188" t="str">
        <f>IF(""=Redigering!E63,"",(Redigering!E63))</f>
        <v/>
      </c>
      <c r="E72" s="195" t="str">
        <f>IF(""=Redigering!F63,"",(Redigering!F63))</f>
        <v/>
      </c>
      <c r="F72" s="188" t="str">
        <f>IF(""=Redigering!G63,"",(Redigering!G63))</f>
        <v/>
      </c>
      <c r="G72" s="198" t="s">
        <v>155</v>
      </c>
      <c r="H72" s="188" t="str">
        <f>IF(""=Redigering!I63,"",(Redigering!I63))</f>
        <v/>
      </c>
      <c r="I72" s="188" t="str">
        <f>IF(""=Redigering!J63,"",(Redigering!J63))</f>
        <v/>
      </c>
      <c r="J72" s="188" t="str">
        <f t="shared" si="1"/>
        <v/>
      </c>
      <c r="K72" s="188" t="str">
        <f t="shared" si="2"/>
        <v/>
      </c>
      <c r="L72" s="188" t="str">
        <f t="shared" si="3"/>
        <v/>
      </c>
      <c r="M72" s="188" t="str">
        <f>IF(""=Redigering!K63,"",(Redigering!K63))</f>
        <v/>
      </c>
      <c r="N72" s="188" t="str">
        <f>IF(""=Redigering!L63,"",(Redigering!L63))</f>
        <v/>
      </c>
      <c r="O72" s="188" t="str">
        <f>IF(""=Redigering!M63,"",(Redigering!M63))</f>
        <v/>
      </c>
      <c r="P72" s="188" t="str">
        <f>IF(""=Redigering!N63,"",(Redigering!N63))</f>
        <v/>
      </c>
      <c r="Q72" s="188" t="str">
        <f>IF(""=Redigering!O63,"",(Redigering!O63))</f>
        <v/>
      </c>
      <c r="R72" s="188" t="str">
        <f>IF(""=Redigering!P63,"",(Redigering!P63))</f>
        <v/>
      </c>
      <c r="S72" s="188" t="str">
        <f>IF(""=Redigering!Q63,"",(Redigering!Q63))</f>
        <v/>
      </c>
      <c r="T72" s="188" t="str">
        <f>IF(""=Redigering!R63,"",(Redigering!R63))</f>
        <v/>
      </c>
      <c r="U72" s="188" t="str">
        <f>IF(""=Redigering!S63,"",(Redigering!S63))</f>
        <v/>
      </c>
      <c r="V72" s="188" t="str">
        <f>IF(""=Redigering!T63,"",(Redigering!T63))</f>
        <v/>
      </c>
      <c r="W72" s="188" t="str">
        <f>IF(""=Redigering!U63,"",(Redigering!U63))</f>
        <v/>
      </c>
      <c r="X72" s="188" t="str">
        <f>IF(""=Redigering!V63,"",(Redigering!V63))</f>
        <v/>
      </c>
      <c r="Y72" s="188" t="str">
        <f>IF(""=Redigering!W63,"",(Redigering!W63))</f>
        <v/>
      </c>
      <c r="Z72" s="188" t="str">
        <f>IF(""=Redigering!X63,"",(Redigering!X63))</f>
        <v/>
      </c>
      <c r="AC72" s="41" t="str">
        <f t="shared" si="34"/>
        <v/>
      </c>
      <c r="AD72" s="50" t="str">
        <f t="shared" si="4"/>
        <v/>
      </c>
      <c r="AE72" s="39" t="str">
        <f t="shared" si="5"/>
        <v/>
      </c>
      <c r="AF72" s="40" t="str">
        <f t="shared" si="6"/>
        <v/>
      </c>
      <c r="AG72" s="50" t="str">
        <f t="shared" si="7"/>
        <v/>
      </c>
      <c r="AH72" s="39" t="str">
        <f t="shared" si="8"/>
        <v/>
      </c>
      <c r="AI72" s="51" t="str">
        <f t="shared" si="9"/>
        <v/>
      </c>
      <c r="AJ72" s="50" t="str">
        <f t="shared" si="10"/>
        <v/>
      </c>
      <c r="AK72" s="39" t="str">
        <f t="shared" si="11"/>
        <v/>
      </c>
      <c r="AL72" s="51" t="str">
        <f t="shared" si="12"/>
        <v/>
      </c>
      <c r="AM72" s="50" t="str">
        <f t="shared" si="13"/>
        <v/>
      </c>
      <c r="AN72" s="39" t="str">
        <f t="shared" si="14"/>
        <v/>
      </c>
      <c r="AO72" s="51" t="str">
        <f t="shared" si="15"/>
        <v/>
      </c>
      <c r="AP72" s="50" t="str">
        <f t="shared" si="16"/>
        <v/>
      </c>
      <c r="AQ72" s="39" t="str">
        <f t="shared" si="17"/>
        <v/>
      </c>
      <c r="AR72" s="51" t="str">
        <f t="shared" si="18"/>
        <v/>
      </c>
      <c r="AS72" s="50" t="str">
        <f t="shared" si="19"/>
        <v/>
      </c>
      <c r="AT72" s="39" t="str">
        <f t="shared" si="20"/>
        <v/>
      </c>
      <c r="AU72" s="51" t="str">
        <f t="shared" si="21"/>
        <v/>
      </c>
      <c r="AV72" s="43" t="str">
        <f t="shared" si="22"/>
        <v/>
      </c>
      <c r="AW72" s="39" t="str">
        <f t="shared" si="23"/>
        <v/>
      </c>
      <c r="AX72" s="40" t="str">
        <f t="shared" si="24"/>
        <v/>
      </c>
      <c r="AY72" s="43" t="str">
        <f t="shared" si="25"/>
        <v/>
      </c>
      <c r="AZ72" s="39" t="str">
        <f t="shared" si="26"/>
        <v/>
      </c>
      <c r="BA72" s="40" t="str">
        <f t="shared" si="27"/>
        <v/>
      </c>
      <c r="BB72" s="43" t="str">
        <f t="shared" si="28"/>
        <v/>
      </c>
      <c r="BC72" s="39" t="str">
        <f t="shared" si="29"/>
        <v/>
      </c>
      <c r="BD72" s="51" t="str">
        <f t="shared" si="30"/>
        <v/>
      </c>
      <c r="BE72" s="43" t="str">
        <f t="shared" si="31"/>
        <v/>
      </c>
      <c r="BF72" s="39" t="str">
        <f t="shared" si="32"/>
        <v/>
      </c>
      <c r="BG72" s="51" t="str">
        <f t="shared" si="33"/>
        <v/>
      </c>
    </row>
    <row r="73" spans="1:59" x14ac:dyDescent="0.25">
      <c r="A73" s="188" t="str">
        <f>IF(""=Redigering!A64,"",(Redigering!A64))</f>
        <v/>
      </c>
      <c r="B73" s="188" t="str">
        <f>IF(""=Redigering!C64,"",(Redigering!C64))</f>
        <v/>
      </c>
      <c r="C73" s="122" t="str">
        <f>IF(""=Redigering!D64,"",(Redigering!D64))</f>
        <v/>
      </c>
      <c r="D73" s="188" t="str">
        <f>IF(""=Redigering!E64,"",(Redigering!E64))</f>
        <v/>
      </c>
      <c r="E73" s="195" t="str">
        <f>IF(""=Redigering!F64,"",(Redigering!F64))</f>
        <v/>
      </c>
      <c r="F73" s="188" t="str">
        <f>IF(""=Redigering!G64,"",(Redigering!G64))</f>
        <v/>
      </c>
      <c r="G73" s="198" t="s">
        <v>155</v>
      </c>
      <c r="H73" s="188" t="str">
        <f>IF(""=Redigering!I64,"",(Redigering!I64))</f>
        <v/>
      </c>
      <c r="I73" s="188" t="str">
        <f>IF(""=Redigering!J64,"",(Redigering!J64))</f>
        <v/>
      </c>
      <c r="J73" s="188" t="str">
        <f t="shared" si="1"/>
        <v/>
      </c>
      <c r="K73" s="188" t="str">
        <f t="shared" si="2"/>
        <v/>
      </c>
      <c r="L73" s="188" t="str">
        <f t="shared" si="3"/>
        <v/>
      </c>
      <c r="M73" s="188" t="str">
        <f>IF(""=Redigering!K64,"",(Redigering!K64))</f>
        <v/>
      </c>
      <c r="N73" s="188" t="str">
        <f>IF(""=Redigering!L64,"",(Redigering!L64))</f>
        <v/>
      </c>
      <c r="O73" s="188" t="str">
        <f>IF(""=Redigering!M64,"",(Redigering!M64))</f>
        <v/>
      </c>
      <c r="P73" s="188" t="str">
        <f>IF(""=Redigering!N64,"",(Redigering!N64))</f>
        <v/>
      </c>
      <c r="Q73" s="188" t="str">
        <f>IF(""=Redigering!O64,"",(Redigering!O64))</f>
        <v/>
      </c>
      <c r="R73" s="188" t="str">
        <f>IF(""=Redigering!P64,"",(Redigering!P64))</f>
        <v/>
      </c>
      <c r="S73" s="188" t="str">
        <f>IF(""=Redigering!Q64,"",(Redigering!Q64))</f>
        <v/>
      </c>
      <c r="T73" s="188" t="str">
        <f>IF(""=Redigering!R64,"",(Redigering!R64))</f>
        <v/>
      </c>
      <c r="U73" s="188" t="str">
        <f>IF(""=Redigering!S64,"",(Redigering!S64))</f>
        <v/>
      </c>
      <c r="V73" s="188" t="str">
        <f>IF(""=Redigering!T64,"",(Redigering!T64))</f>
        <v/>
      </c>
      <c r="W73" s="188" t="str">
        <f>IF(""=Redigering!U64,"",(Redigering!U64))</f>
        <v/>
      </c>
      <c r="X73" s="188" t="str">
        <f>IF(""=Redigering!V64,"",(Redigering!V64))</f>
        <v/>
      </c>
      <c r="Y73" s="188" t="str">
        <f>IF(""=Redigering!W64,"",(Redigering!W64))</f>
        <v/>
      </c>
      <c r="Z73" s="188" t="str">
        <f>IF(""=Redigering!X64,"",(Redigering!X64))</f>
        <v/>
      </c>
      <c r="AC73" s="41" t="str">
        <f t="shared" si="34"/>
        <v/>
      </c>
      <c r="AD73" s="50" t="str">
        <f t="shared" si="4"/>
        <v/>
      </c>
      <c r="AE73" s="39" t="str">
        <f t="shared" si="5"/>
        <v/>
      </c>
      <c r="AF73" s="40" t="str">
        <f t="shared" si="6"/>
        <v/>
      </c>
      <c r="AG73" s="50" t="str">
        <f t="shared" si="7"/>
        <v/>
      </c>
      <c r="AH73" s="39" t="str">
        <f t="shared" si="8"/>
        <v/>
      </c>
      <c r="AI73" s="51" t="str">
        <f t="shared" si="9"/>
        <v/>
      </c>
      <c r="AJ73" s="50" t="str">
        <f t="shared" si="10"/>
        <v/>
      </c>
      <c r="AK73" s="39" t="str">
        <f t="shared" si="11"/>
        <v/>
      </c>
      <c r="AL73" s="51" t="str">
        <f t="shared" si="12"/>
        <v/>
      </c>
      <c r="AM73" s="50" t="str">
        <f t="shared" si="13"/>
        <v/>
      </c>
      <c r="AN73" s="39" t="str">
        <f t="shared" si="14"/>
        <v/>
      </c>
      <c r="AO73" s="51" t="str">
        <f t="shared" si="15"/>
        <v/>
      </c>
      <c r="AP73" s="50" t="str">
        <f t="shared" si="16"/>
        <v/>
      </c>
      <c r="AQ73" s="39" t="str">
        <f t="shared" si="17"/>
        <v/>
      </c>
      <c r="AR73" s="51" t="str">
        <f t="shared" si="18"/>
        <v/>
      </c>
      <c r="AS73" s="50" t="str">
        <f t="shared" si="19"/>
        <v/>
      </c>
      <c r="AT73" s="39" t="str">
        <f t="shared" si="20"/>
        <v/>
      </c>
      <c r="AU73" s="51" t="str">
        <f t="shared" si="21"/>
        <v/>
      </c>
      <c r="AV73" s="43" t="str">
        <f t="shared" si="22"/>
        <v/>
      </c>
      <c r="AW73" s="39" t="str">
        <f t="shared" si="23"/>
        <v/>
      </c>
      <c r="AX73" s="40" t="str">
        <f t="shared" si="24"/>
        <v/>
      </c>
      <c r="AY73" s="43" t="str">
        <f t="shared" si="25"/>
        <v/>
      </c>
      <c r="AZ73" s="39" t="str">
        <f t="shared" si="26"/>
        <v/>
      </c>
      <c r="BA73" s="40" t="str">
        <f t="shared" si="27"/>
        <v/>
      </c>
      <c r="BB73" s="43" t="str">
        <f t="shared" si="28"/>
        <v/>
      </c>
      <c r="BC73" s="39" t="str">
        <f t="shared" si="29"/>
        <v/>
      </c>
      <c r="BD73" s="51" t="str">
        <f t="shared" si="30"/>
        <v/>
      </c>
      <c r="BE73" s="43" t="str">
        <f t="shared" si="31"/>
        <v/>
      </c>
      <c r="BF73" s="39" t="str">
        <f t="shared" si="32"/>
        <v/>
      </c>
      <c r="BG73" s="51" t="str">
        <f t="shared" si="33"/>
        <v/>
      </c>
    </row>
    <row r="74" spans="1:59" x14ac:dyDescent="0.25">
      <c r="A74" s="188" t="str">
        <f>IF(""=Redigering!A65,"",(Redigering!A65))</f>
        <v/>
      </c>
      <c r="B74" s="188" t="str">
        <f>IF(""=Redigering!C65,"",(Redigering!C65))</f>
        <v/>
      </c>
      <c r="C74" s="122" t="str">
        <f>IF(""=Redigering!D65,"",(Redigering!D65))</f>
        <v/>
      </c>
      <c r="D74" s="188" t="str">
        <f>IF(""=Redigering!E65,"",(Redigering!E65))</f>
        <v/>
      </c>
      <c r="E74" s="195" t="str">
        <f>IF(""=Redigering!F65,"",(Redigering!F65))</f>
        <v/>
      </c>
      <c r="F74" s="188" t="str">
        <f>IF(""=Redigering!G65,"",(Redigering!G65))</f>
        <v/>
      </c>
      <c r="G74" s="198" t="s">
        <v>155</v>
      </c>
      <c r="H74" s="188" t="str">
        <f>IF(""=Redigering!I65,"",(Redigering!I65))</f>
        <v/>
      </c>
      <c r="I74" s="188" t="str">
        <f>IF(""=Redigering!J65,"",(Redigering!J65))</f>
        <v/>
      </c>
      <c r="J74" s="188" t="str">
        <f t="shared" si="1"/>
        <v/>
      </c>
      <c r="K74" s="188" t="str">
        <f t="shared" si="2"/>
        <v/>
      </c>
      <c r="L74" s="188" t="str">
        <f t="shared" si="3"/>
        <v/>
      </c>
      <c r="M74" s="188" t="str">
        <f>IF(""=Redigering!K65,"",(Redigering!K65))</f>
        <v/>
      </c>
      <c r="N74" s="188" t="str">
        <f>IF(""=Redigering!L65,"",(Redigering!L65))</f>
        <v/>
      </c>
      <c r="O74" s="188" t="str">
        <f>IF(""=Redigering!M65,"",(Redigering!M65))</f>
        <v/>
      </c>
      <c r="P74" s="188" t="str">
        <f>IF(""=Redigering!N65,"",(Redigering!N65))</f>
        <v/>
      </c>
      <c r="Q74" s="188" t="str">
        <f>IF(""=Redigering!O65,"",(Redigering!O65))</f>
        <v/>
      </c>
      <c r="R74" s="188" t="str">
        <f>IF(""=Redigering!P65,"",(Redigering!P65))</f>
        <v/>
      </c>
      <c r="S74" s="188" t="str">
        <f>IF(""=Redigering!Q65,"",(Redigering!Q65))</f>
        <v/>
      </c>
      <c r="T74" s="188" t="str">
        <f>IF(""=Redigering!R65,"",(Redigering!R65))</f>
        <v/>
      </c>
      <c r="U74" s="188" t="str">
        <f>IF(""=Redigering!S65,"",(Redigering!S65))</f>
        <v/>
      </c>
      <c r="V74" s="188" t="str">
        <f>IF(""=Redigering!T65,"",(Redigering!T65))</f>
        <v/>
      </c>
      <c r="W74" s="188" t="str">
        <f>IF(""=Redigering!U65,"",(Redigering!U65))</f>
        <v/>
      </c>
      <c r="X74" s="188" t="str">
        <f>IF(""=Redigering!V65,"",(Redigering!V65))</f>
        <v/>
      </c>
      <c r="Y74" s="188" t="str">
        <f>IF(""=Redigering!W65,"",(Redigering!W65))</f>
        <v/>
      </c>
      <c r="Z74" s="188" t="str">
        <f>IF(""=Redigering!X65,"",(Redigering!X65))</f>
        <v/>
      </c>
      <c r="AC74" s="41" t="str">
        <f t="shared" si="34"/>
        <v/>
      </c>
      <c r="AD74" s="50" t="str">
        <f t="shared" si="4"/>
        <v/>
      </c>
      <c r="AE74" s="39" t="str">
        <f t="shared" si="5"/>
        <v/>
      </c>
      <c r="AF74" s="40" t="str">
        <f t="shared" si="6"/>
        <v/>
      </c>
      <c r="AG74" s="50" t="str">
        <f t="shared" si="7"/>
        <v/>
      </c>
      <c r="AH74" s="39" t="str">
        <f t="shared" si="8"/>
        <v/>
      </c>
      <c r="AI74" s="51" t="str">
        <f t="shared" si="9"/>
        <v/>
      </c>
      <c r="AJ74" s="50" t="str">
        <f t="shared" si="10"/>
        <v/>
      </c>
      <c r="AK74" s="39" t="str">
        <f t="shared" si="11"/>
        <v/>
      </c>
      <c r="AL74" s="51" t="str">
        <f t="shared" si="12"/>
        <v/>
      </c>
      <c r="AM74" s="50" t="str">
        <f t="shared" si="13"/>
        <v/>
      </c>
      <c r="AN74" s="39" t="str">
        <f t="shared" si="14"/>
        <v/>
      </c>
      <c r="AO74" s="51" t="str">
        <f t="shared" si="15"/>
        <v/>
      </c>
      <c r="AP74" s="50" t="str">
        <f t="shared" si="16"/>
        <v/>
      </c>
      <c r="AQ74" s="39" t="str">
        <f t="shared" si="17"/>
        <v/>
      </c>
      <c r="AR74" s="51" t="str">
        <f t="shared" si="18"/>
        <v/>
      </c>
      <c r="AS74" s="50" t="str">
        <f t="shared" si="19"/>
        <v/>
      </c>
      <c r="AT74" s="39" t="str">
        <f t="shared" si="20"/>
        <v/>
      </c>
      <c r="AU74" s="51" t="str">
        <f t="shared" si="21"/>
        <v/>
      </c>
      <c r="AV74" s="43" t="str">
        <f t="shared" si="22"/>
        <v/>
      </c>
      <c r="AW74" s="39" t="str">
        <f t="shared" si="23"/>
        <v/>
      </c>
      <c r="AX74" s="40" t="str">
        <f t="shared" si="24"/>
        <v/>
      </c>
      <c r="AY74" s="43" t="str">
        <f t="shared" si="25"/>
        <v/>
      </c>
      <c r="AZ74" s="39" t="str">
        <f t="shared" si="26"/>
        <v/>
      </c>
      <c r="BA74" s="40" t="str">
        <f t="shared" si="27"/>
        <v/>
      </c>
      <c r="BB74" s="43" t="str">
        <f t="shared" si="28"/>
        <v/>
      </c>
      <c r="BC74" s="39" t="str">
        <f t="shared" si="29"/>
        <v/>
      </c>
      <c r="BD74" s="51" t="str">
        <f t="shared" si="30"/>
        <v/>
      </c>
      <c r="BE74" s="43" t="str">
        <f t="shared" si="31"/>
        <v/>
      </c>
      <c r="BF74" s="39" t="str">
        <f t="shared" si="32"/>
        <v/>
      </c>
      <c r="BG74" s="51" t="str">
        <f t="shared" si="33"/>
        <v/>
      </c>
    </row>
    <row r="75" spans="1:59" x14ac:dyDescent="0.25">
      <c r="A75" s="195" t="str">
        <f>IF(""=Redigering!A66,"",(Redigering!A66))</f>
        <v/>
      </c>
      <c r="B75" s="195" t="str">
        <f>IF(""=Redigering!C66,"",(Redigering!C66))</f>
        <v/>
      </c>
      <c r="C75" s="122" t="str">
        <f>IF(""=Redigering!D66,"",(Redigering!D66))</f>
        <v/>
      </c>
      <c r="E75" s="195" t="str">
        <f>IF(""=Redigering!F66,"",(Redigering!F66))</f>
        <v/>
      </c>
      <c r="F75" s="195" t="str">
        <f>IF(""=Redigering!G66,"",(Redigering!G66))</f>
        <v/>
      </c>
      <c r="G75" s="198" t="s">
        <v>155</v>
      </c>
      <c r="H75" s="195" t="str">
        <f>IF(""=Redigering!I66,"",(Redigering!I66))</f>
        <v/>
      </c>
      <c r="I75" s="195" t="str">
        <f>IF(""=Redigering!J66,"",(Redigering!J66))</f>
        <v/>
      </c>
      <c r="J75" s="195" t="str">
        <f>CONCATENATE(H75,I75)</f>
        <v/>
      </c>
      <c r="K75" s="195" t="str">
        <f>MID(CONCATENATE(I75,F75),1,2)</f>
        <v/>
      </c>
      <c r="L75" s="195" t="str">
        <f>MID(CONCATENATE(I75,G75),1,2)</f>
        <v/>
      </c>
      <c r="M75" s="195" t="str">
        <f>IF(""=Redigering!K66,"",(Redigering!K66))</f>
        <v/>
      </c>
      <c r="N75" s="195" t="str">
        <f>IF(""=Redigering!L66,"",(Redigering!L66))</f>
        <v/>
      </c>
      <c r="O75" s="195" t="str">
        <f>IF(""=Redigering!M66,"",(Redigering!M66))</f>
        <v/>
      </c>
      <c r="P75" s="195" t="str">
        <f>IF(""=Redigering!N66,"",(Redigering!N66))</f>
        <v/>
      </c>
      <c r="Q75" s="195" t="str">
        <f>IF(""=Redigering!O66,"",(Redigering!O66))</f>
        <v/>
      </c>
      <c r="R75" s="195" t="str">
        <f>IF(""=Redigering!P66,"",(Redigering!P66))</f>
        <v/>
      </c>
      <c r="S75" s="195" t="str">
        <f>IF(""=Redigering!Q66,"",(Redigering!Q66))</f>
        <v/>
      </c>
      <c r="T75" s="195" t="str">
        <f>IF(""=Redigering!R66,"",(Redigering!R66))</f>
        <v/>
      </c>
      <c r="U75" s="195" t="str">
        <f>IF(""=Redigering!S66,"",(Redigering!S66))</f>
        <v/>
      </c>
      <c r="V75" s="195" t="str">
        <f>IF(""=Redigering!T66,"",(Redigering!T66))</f>
        <v/>
      </c>
      <c r="W75" s="195" t="str">
        <f>IF(""=Redigering!U66,"",(Redigering!U66))</f>
        <v/>
      </c>
      <c r="X75" s="195" t="str">
        <f>IF(""=Redigering!V66,"",(Redigering!V66))</f>
        <v/>
      </c>
      <c r="Y75" s="195" t="str">
        <f>IF(""=Redigering!W66,"",(Redigering!W66))</f>
        <v/>
      </c>
      <c r="Z75" s="195" t="str">
        <f>IF(""=Redigering!X66,"",(Redigering!X66))</f>
        <v/>
      </c>
      <c r="AC75" s="41" t="str">
        <f t="shared" ref="AC75:AC110" si="35">IF(B75&lt;&gt;"",B75,"")</f>
        <v/>
      </c>
      <c r="AD75" s="50" t="str">
        <f>IF($I75=AD$8,IF(E$11&gt;0,#REF!,""),"")</f>
        <v/>
      </c>
      <c r="AE75" s="39" t="str">
        <f>IF($I75=AE$8,IF(F$11&gt;0,#REF!,""),"")</f>
        <v/>
      </c>
      <c r="AF75" s="40" t="str">
        <f t="shared" si="6"/>
        <v/>
      </c>
      <c r="AG75" s="50" t="str">
        <f>IF($J75="1E",#REF!,"")</f>
        <v/>
      </c>
      <c r="AH75" s="39" t="str">
        <f>IF($J75="1C",#REF!,"")</f>
        <v/>
      </c>
      <c r="AI75" s="51" t="str">
        <f>IF($J75="1A",#REF!,"")</f>
        <v/>
      </c>
      <c r="AJ75" s="50" t="str">
        <f>IF($J75="2E",#REF!,"")</f>
        <v/>
      </c>
      <c r="AK75" s="39" t="str">
        <f>IF($J75="2C",#REF!,"")</f>
        <v/>
      </c>
      <c r="AL75" s="51" t="str">
        <f>IF($J75="2A",#REF!,"")</f>
        <v/>
      </c>
      <c r="AM75" s="50" t="str">
        <f>IF($J75="3E",#REF!,"")</f>
        <v/>
      </c>
      <c r="AN75" s="39" t="str">
        <f>IF($J75="3C",#REF!,"")</f>
        <v/>
      </c>
      <c r="AO75" s="51" t="str">
        <f t="shared" si="15"/>
        <v/>
      </c>
      <c r="AP75" s="50" t="str">
        <f>IF($J75="4E",#REF!,"")</f>
        <v/>
      </c>
      <c r="AQ75" s="39" t="str">
        <f>IF($J75="4C",#REF!,"")</f>
        <v/>
      </c>
      <c r="AR75" s="51" t="str">
        <f>IF($J75="4A",#REF!,"")</f>
        <v/>
      </c>
      <c r="AS75" s="50" t="str">
        <f>IF($J75="5E",#REF!,"")</f>
        <v/>
      </c>
      <c r="AT75" s="39" t="str">
        <f>IF($J75="5C",#REF!,"")</f>
        <v/>
      </c>
      <c r="AU75" s="51" t="str">
        <f>IF($J75="5A",#REF!,"")</f>
        <v/>
      </c>
      <c r="AV75" s="43" t="str">
        <f>IF($K75="ER",#REF!,"")</f>
        <v/>
      </c>
      <c r="AW75" s="39" t="str">
        <f>IF($K75="CR",#REF!,"")</f>
        <v/>
      </c>
      <c r="AX75" s="40" t="str">
        <f>IF($K75="AR",#REF!,"")</f>
        <v/>
      </c>
      <c r="AY75" s="43" t="str">
        <f>IF($K75="EV",#REF!,"")</f>
        <v/>
      </c>
      <c r="AZ75" s="39" t="str">
        <f>IF($K75="CV",#REF!,"")</f>
        <v/>
      </c>
      <c r="BA75" s="40" t="str">
        <f>IF($K75="AV",#REF!,"")</f>
        <v/>
      </c>
      <c r="BB75" s="43" t="str">
        <f>IF($K75="EU",#REF!,"")</f>
        <v/>
      </c>
      <c r="BC75" s="39" t="str">
        <f>IF($K75="CU",#REF!,"")</f>
        <v/>
      </c>
      <c r="BD75" s="51" t="str">
        <f t="shared" si="30"/>
        <v/>
      </c>
      <c r="BE75" s="43" t="str">
        <f>IF($L75="EM",#REF!,"")</f>
        <v/>
      </c>
      <c r="BF75" s="39" t="str">
        <f>IF($L75="CM",#REF!,"")</f>
        <v/>
      </c>
      <c r="BG75" s="51" t="str">
        <f>IF($L75="AM",#REF!,"")</f>
        <v/>
      </c>
    </row>
    <row r="76" spans="1:59" x14ac:dyDescent="0.25">
      <c r="A76" s="195" t="str">
        <f>IF(""=Redigering!A67,"",(Redigering!A67))</f>
        <v/>
      </c>
      <c r="B76" s="195" t="str">
        <f>IF(""=Redigering!C67,"",(Redigering!C67))</f>
        <v/>
      </c>
      <c r="C76" s="122" t="str">
        <f>IF(""=Redigering!D67,"",(Redigering!D67))</f>
        <v/>
      </c>
      <c r="D76" s="195" t="str">
        <f>IF(""=Redigering!E67,"",(Redigering!E67))</f>
        <v/>
      </c>
      <c r="E76" s="195" t="str">
        <f>IF(""=Redigering!F67,"",(Redigering!F67))</f>
        <v/>
      </c>
      <c r="F76" s="195" t="str">
        <f>IF(""=Redigering!G67,"",(Redigering!G67))</f>
        <v/>
      </c>
      <c r="G76" s="198" t="s">
        <v>155</v>
      </c>
      <c r="H76" s="195" t="str">
        <f>IF(""=Redigering!I67,"",(Redigering!I67))</f>
        <v/>
      </c>
      <c r="I76" s="195" t="str">
        <f>IF(""=Redigering!J67,"",(Redigering!J67))</f>
        <v/>
      </c>
      <c r="J76" s="195" t="str">
        <f t="shared" ref="J76:J82" si="36">CONCATENATE(H76,I76)</f>
        <v/>
      </c>
      <c r="K76" s="195" t="str">
        <f t="shared" ref="K76:K82" si="37">MID(CONCATENATE(I76,F76),1,2)</f>
        <v/>
      </c>
      <c r="L76" s="195" t="str">
        <f t="shared" ref="L76:L82" si="38">MID(CONCATENATE(I76,G76),1,2)</f>
        <v/>
      </c>
      <c r="M76" s="195" t="str">
        <f>IF(""=Redigering!K67,"",(Redigering!K67))</f>
        <v/>
      </c>
      <c r="N76" s="195" t="str">
        <f>IF(""=Redigering!L67,"",(Redigering!L67))</f>
        <v/>
      </c>
      <c r="O76" s="195" t="str">
        <f>IF(""=Redigering!M67,"",(Redigering!M67))</f>
        <v/>
      </c>
      <c r="P76" s="195" t="str">
        <f>IF(""=Redigering!N67,"",(Redigering!N67))</f>
        <v/>
      </c>
      <c r="Q76" s="195" t="str">
        <f>IF(""=Redigering!O67,"",(Redigering!O67))</f>
        <v/>
      </c>
      <c r="R76" s="195" t="str">
        <f>IF(""=Redigering!P67,"",(Redigering!P67))</f>
        <v/>
      </c>
      <c r="S76" s="195" t="str">
        <f>IF(""=Redigering!Q67,"",(Redigering!Q67))</f>
        <v/>
      </c>
      <c r="T76" s="195" t="str">
        <f>IF(""=Redigering!R67,"",(Redigering!R67))</f>
        <v/>
      </c>
      <c r="U76" s="195" t="str">
        <f>IF(""=Redigering!S67,"",(Redigering!S67))</f>
        <v/>
      </c>
      <c r="V76" s="195" t="str">
        <f>IF(""=Redigering!T67,"",(Redigering!T67))</f>
        <v/>
      </c>
      <c r="W76" s="195" t="str">
        <f>IF(""=Redigering!U67,"",(Redigering!U67))</f>
        <v/>
      </c>
      <c r="X76" s="195" t="str">
        <f>IF(""=Redigering!V67,"",(Redigering!V67))</f>
        <v/>
      </c>
      <c r="Y76" s="195" t="str">
        <f>IF(""=Redigering!W67,"",(Redigering!W67))</f>
        <v/>
      </c>
      <c r="Z76" s="195" t="str">
        <f>IF(""=Redigering!X67,"",(Redigering!X67))</f>
        <v/>
      </c>
      <c r="AC76" s="41" t="str">
        <f t="shared" si="35"/>
        <v/>
      </c>
      <c r="AD76" s="50" t="str">
        <f t="shared" ref="AD76:AD110" si="39">IF($I76=AD$8,IF(E$11&gt;0,$E76,""),"")</f>
        <v/>
      </c>
      <c r="AE76" s="39" t="str">
        <f t="shared" ref="AE76:AF110" si="40">IF($I76=AE$8,IF(F$11&gt;0,$E76,""),"")</f>
        <v/>
      </c>
      <c r="AF76" s="40" t="str">
        <f t="shared" si="40"/>
        <v/>
      </c>
      <c r="AG76" s="50" t="str">
        <f t="shared" ref="AG76:AG110" si="41">IF($J76="1E",$E76,"")</f>
        <v/>
      </c>
      <c r="AH76" s="39" t="str">
        <f t="shared" ref="AH76:AH110" si="42">IF($J76="1C",$E76,"")</f>
        <v/>
      </c>
      <c r="AI76" s="51" t="str">
        <f t="shared" ref="AI76:AI110" si="43">IF($J76="1A",$E76,"")</f>
        <v/>
      </c>
      <c r="AJ76" s="50" t="str">
        <f t="shared" ref="AJ76:AJ110" si="44">IF($J76="2E",$E76,"")</f>
        <v/>
      </c>
      <c r="AK76" s="39" t="str">
        <f t="shared" ref="AK76:AK110" si="45">IF($J76="2C",$E76,"")</f>
        <v/>
      </c>
      <c r="AL76" s="51" t="str">
        <f t="shared" ref="AL76:AL110" si="46">IF($J76="2A",$E76,"")</f>
        <v/>
      </c>
      <c r="AM76" s="50" t="str">
        <f t="shared" ref="AM76:AM110" si="47">IF($J76="3E",$E76,"")</f>
        <v/>
      </c>
      <c r="AN76" s="39" t="str">
        <f t="shared" ref="AN76:AN110" si="48">IF($J76="3C",$E76,"")</f>
        <v/>
      </c>
      <c r="AO76" s="51" t="str">
        <f>IF($J76="3A",$E76,"")</f>
        <v/>
      </c>
      <c r="AP76" s="50" t="str">
        <f t="shared" ref="AP76:AP110" si="49">IF($J76="4E",$E76,"")</f>
        <v/>
      </c>
      <c r="AQ76" s="39" t="str">
        <f t="shared" ref="AQ76:AQ110" si="50">IF($J76="4C",$E76,"")</f>
        <v/>
      </c>
      <c r="AR76" s="51" t="str">
        <f t="shared" ref="AR76:AR110" si="51">IF($J76="4A",$E76,"")</f>
        <v/>
      </c>
      <c r="AS76" s="50" t="str">
        <f t="shared" ref="AS76:AS110" si="52">IF($J76="5E",$E76,"")</f>
        <v/>
      </c>
      <c r="AT76" s="39" t="str">
        <f t="shared" ref="AT76:AT110" si="53">IF($J76="5C",$E76,"")</f>
        <v/>
      </c>
      <c r="AU76" s="51" t="str">
        <f t="shared" ref="AU76:AU110" si="54">IF($J76="5A",$E76,"")</f>
        <v/>
      </c>
      <c r="AV76" s="43" t="str">
        <f t="shared" ref="AV76:AV110" si="55">IF($K76="ER",$E76,"")</f>
        <v/>
      </c>
      <c r="AW76" s="39" t="str">
        <f t="shared" ref="AW76:AW110" si="56">IF($K76="CR",$E76,"")</f>
        <v/>
      </c>
      <c r="AX76" s="40" t="str">
        <f t="shared" ref="AX76:AX110" si="57">IF($K76="AR",$E76,"")</f>
        <v/>
      </c>
      <c r="AY76" s="43" t="str">
        <f t="shared" ref="AY76:AY110" si="58">IF($K76="EV",$E76,"")</f>
        <v/>
      </c>
      <c r="AZ76" s="39" t="str">
        <f t="shared" ref="AZ76:AZ110" si="59">IF($K76="CV",$E76,"")</f>
        <v/>
      </c>
      <c r="BA76" s="40" t="str">
        <f t="shared" ref="BA76:BA110" si="60">IF($K76="AV",$E76,"")</f>
        <v/>
      </c>
      <c r="BB76" s="43" t="str">
        <f t="shared" ref="BB76:BB110" si="61">IF($K76="EU",$E76,"")</f>
        <v/>
      </c>
      <c r="BC76" s="39" t="str">
        <f t="shared" ref="BC76:BC110" si="62">IF($K76="CU",$E76,"")</f>
        <v/>
      </c>
      <c r="BD76" s="51" t="str">
        <f t="shared" ref="BD76:BD110" si="63">IF($K76="AU",$E76,"")</f>
        <v/>
      </c>
      <c r="BE76" s="43" t="str">
        <f t="shared" ref="BE76:BE110" si="64">IF($L76="EM",$E76,"")</f>
        <v/>
      </c>
      <c r="BF76" s="39" t="str">
        <f t="shared" ref="BF76:BF110" si="65">IF($L76="CM",$E76,"")</f>
        <v/>
      </c>
      <c r="BG76" s="51" t="str">
        <f t="shared" ref="BG76:BG110" si="66">IF($L76="AM",$E76,"")</f>
        <v/>
      </c>
    </row>
    <row r="77" spans="1:59" x14ac:dyDescent="0.25">
      <c r="A77" s="195" t="str">
        <f>IF(""=Redigering!A68,"",(Redigering!A68))</f>
        <v/>
      </c>
      <c r="B77" s="195" t="str">
        <f>IF(""=Redigering!C68,"",(Redigering!C68))</f>
        <v/>
      </c>
      <c r="C77" s="122" t="str">
        <f>IF(""=Redigering!D68,"",(Redigering!D68))</f>
        <v/>
      </c>
      <c r="D77" s="195" t="str">
        <f>IF(""=Redigering!E68,"",(Redigering!E68))</f>
        <v/>
      </c>
      <c r="E77" s="195" t="str">
        <f>IF(""=Redigering!F68,"",(Redigering!F68))</f>
        <v/>
      </c>
      <c r="F77" s="195" t="str">
        <f>IF(""=Redigering!G68,"",(Redigering!G68))</f>
        <v/>
      </c>
      <c r="G77" s="198" t="s">
        <v>155</v>
      </c>
      <c r="H77" s="195" t="str">
        <f>IF(""=Redigering!I68,"",(Redigering!I68))</f>
        <v/>
      </c>
      <c r="I77" s="195" t="str">
        <f>IF(""=Redigering!J68,"",(Redigering!J68))</f>
        <v/>
      </c>
      <c r="J77" s="195" t="str">
        <f t="shared" si="36"/>
        <v/>
      </c>
      <c r="K77" s="195" t="str">
        <f t="shared" si="37"/>
        <v/>
      </c>
      <c r="L77" s="195" t="str">
        <f t="shared" si="38"/>
        <v/>
      </c>
      <c r="M77" s="195" t="str">
        <f>IF(""=Redigering!K68,"",(Redigering!K68))</f>
        <v/>
      </c>
      <c r="N77" s="195" t="str">
        <f>IF(""=Redigering!L68,"",(Redigering!L68))</f>
        <v/>
      </c>
      <c r="O77" s="195" t="str">
        <f>IF(""=Redigering!M68,"",(Redigering!M68))</f>
        <v/>
      </c>
      <c r="P77" s="195" t="str">
        <f>IF(""=Redigering!N68,"",(Redigering!N68))</f>
        <v/>
      </c>
      <c r="Q77" s="195" t="str">
        <f>IF(""=Redigering!O68,"",(Redigering!O68))</f>
        <v/>
      </c>
      <c r="R77" s="195" t="str">
        <f>IF(""=Redigering!P68,"",(Redigering!P68))</f>
        <v/>
      </c>
      <c r="S77" s="195" t="str">
        <f>IF(""=Redigering!Q68,"",(Redigering!Q68))</f>
        <v/>
      </c>
      <c r="T77" s="195" t="str">
        <f>IF(""=Redigering!R68,"",(Redigering!R68))</f>
        <v/>
      </c>
      <c r="U77" s="195" t="str">
        <f>IF(""=Redigering!S68,"",(Redigering!S68))</f>
        <v/>
      </c>
      <c r="V77" s="195" t="str">
        <f>IF(""=Redigering!T68,"",(Redigering!T68))</f>
        <v/>
      </c>
      <c r="W77" s="195" t="str">
        <f>IF(""=Redigering!U68,"",(Redigering!U68))</f>
        <v/>
      </c>
      <c r="X77" s="195" t="str">
        <f>IF(""=Redigering!V68,"",(Redigering!V68))</f>
        <v/>
      </c>
      <c r="Y77" s="195" t="str">
        <f>IF(""=Redigering!W68,"",(Redigering!W68))</f>
        <v/>
      </c>
      <c r="Z77" s="195" t="str">
        <f>IF(""=Redigering!X68,"",(Redigering!X68))</f>
        <v/>
      </c>
      <c r="AC77" s="41" t="str">
        <f t="shared" si="35"/>
        <v/>
      </c>
      <c r="AD77" s="50" t="str">
        <f t="shared" si="39"/>
        <v/>
      </c>
      <c r="AE77" s="39" t="str">
        <f t="shared" si="40"/>
        <v/>
      </c>
      <c r="AF77" s="40" t="str">
        <f t="shared" ref="AF77:AF110" si="67">IF($I77=AF$8,IF(G$11&gt;0,$E77,""),"")</f>
        <v/>
      </c>
      <c r="AG77" s="50" t="str">
        <f t="shared" si="41"/>
        <v/>
      </c>
      <c r="AH77" s="39" t="str">
        <f t="shared" si="42"/>
        <v/>
      </c>
      <c r="AI77" s="51" t="str">
        <f t="shared" si="43"/>
        <v/>
      </c>
      <c r="AJ77" s="50" t="str">
        <f t="shared" si="44"/>
        <v/>
      </c>
      <c r="AK77" s="39" t="str">
        <f t="shared" si="45"/>
        <v/>
      </c>
      <c r="AL77" s="51" t="str">
        <f t="shared" si="46"/>
        <v/>
      </c>
      <c r="AM77" s="50" t="str">
        <f t="shared" si="47"/>
        <v/>
      </c>
      <c r="AN77" s="39" t="str">
        <f t="shared" si="48"/>
        <v/>
      </c>
      <c r="AO77" s="51" t="str">
        <f>IF($J77="3A",$E77,"")</f>
        <v/>
      </c>
      <c r="AP77" s="50" t="str">
        <f t="shared" si="49"/>
        <v/>
      </c>
      <c r="AQ77" s="39" t="str">
        <f t="shared" si="50"/>
        <v/>
      </c>
      <c r="AR77" s="51" t="str">
        <f t="shared" si="51"/>
        <v/>
      </c>
      <c r="AS77" s="50" t="str">
        <f t="shared" si="52"/>
        <v/>
      </c>
      <c r="AT77" s="39" t="str">
        <f t="shared" si="53"/>
        <v/>
      </c>
      <c r="AU77" s="51" t="str">
        <f t="shared" si="54"/>
        <v/>
      </c>
      <c r="AV77" s="43" t="str">
        <f t="shared" si="55"/>
        <v/>
      </c>
      <c r="AW77" s="39" t="str">
        <f t="shared" si="56"/>
        <v/>
      </c>
      <c r="AX77" s="40" t="str">
        <f t="shared" si="57"/>
        <v/>
      </c>
      <c r="AY77" s="43" t="str">
        <f t="shared" si="58"/>
        <v/>
      </c>
      <c r="AZ77" s="39" t="str">
        <f t="shared" si="59"/>
        <v/>
      </c>
      <c r="BA77" s="40" t="str">
        <f t="shared" si="60"/>
        <v/>
      </c>
      <c r="BB77" s="43" t="str">
        <f t="shared" si="61"/>
        <v/>
      </c>
      <c r="BC77" s="39" t="str">
        <f t="shared" si="62"/>
        <v/>
      </c>
      <c r="BD77" s="51" t="str">
        <f t="shared" si="63"/>
        <v/>
      </c>
      <c r="BE77" s="43" t="str">
        <f t="shared" si="64"/>
        <v/>
      </c>
      <c r="BF77" s="39" t="str">
        <f t="shared" si="65"/>
        <v/>
      </c>
      <c r="BG77" s="51" t="str">
        <f t="shared" si="66"/>
        <v/>
      </c>
    </row>
    <row r="78" spans="1:59" x14ac:dyDescent="0.25">
      <c r="A78" s="195" t="str">
        <f>IF(""=Redigering!A69,"",(Redigering!A69))</f>
        <v/>
      </c>
      <c r="B78" s="195" t="str">
        <f>IF(""=Redigering!C69,"",(Redigering!C69))</f>
        <v/>
      </c>
      <c r="C78" s="122" t="str">
        <f>IF(""=Redigering!D69,"",(Redigering!D69))</f>
        <v/>
      </c>
      <c r="D78" s="195" t="str">
        <f>IF(""=Redigering!E69,"",(Redigering!E69))</f>
        <v/>
      </c>
      <c r="E78" s="195" t="str">
        <f>IF(""=Redigering!F69,"",(Redigering!F69))</f>
        <v/>
      </c>
      <c r="F78" s="195" t="str">
        <f>IF(""=Redigering!G69,"",(Redigering!G69))</f>
        <v/>
      </c>
      <c r="G78" s="198" t="s">
        <v>155</v>
      </c>
      <c r="H78" s="195" t="str">
        <f>IF(""=Redigering!I69,"",(Redigering!I69))</f>
        <v/>
      </c>
      <c r="I78" s="195" t="str">
        <f>IF(""=Redigering!J69,"",(Redigering!J69))</f>
        <v/>
      </c>
      <c r="J78" s="195" t="str">
        <f t="shared" si="36"/>
        <v/>
      </c>
      <c r="K78" s="195" t="str">
        <f t="shared" si="37"/>
        <v/>
      </c>
      <c r="L78" s="195" t="str">
        <f t="shared" si="38"/>
        <v/>
      </c>
      <c r="M78" s="195" t="str">
        <f>IF(""=Redigering!K69,"",(Redigering!K69))</f>
        <v/>
      </c>
      <c r="N78" s="195" t="str">
        <f>IF(""=Redigering!L69,"",(Redigering!L69))</f>
        <v/>
      </c>
      <c r="O78" s="195" t="str">
        <f>IF(""=Redigering!M69,"",(Redigering!M69))</f>
        <v/>
      </c>
      <c r="P78" s="195" t="str">
        <f>IF(""=Redigering!N69,"",(Redigering!N69))</f>
        <v/>
      </c>
      <c r="Q78" s="195" t="str">
        <f>IF(""=Redigering!O69,"",(Redigering!O69))</f>
        <v/>
      </c>
      <c r="R78" s="195" t="str">
        <f>IF(""=Redigering!P69,"",(Redigering!P69))</f>
        <v/>
      </c>
      <c r="S78" s="195" t="str">
        <f>IF(""=Redigering!Q69,"",(Redigering!Q69))</f>
        <v/>
      </c>
      <c r="T78" s="195" t="str">
        <f>IF(""=Redigering!R69,"",(Redigering!R69))</f>
        <v/>
      </c>
      <c r="U78" s="195" t="str">
        <f>IF(""=Redigering!S69,"",(Redigering!S69))</f>
        <v/>
      </c>
      <c r="V78" s="195" t="str">
        <f>IF(""=Redigering!T69,"",(Redigering!T69))</f>
        <v/>
      </c>
      <c r="W78" s="195" t="str">
        <f>IF(""=Redigering!U69,"",(Redigering!U69))</f>
        <v/>
      </c>
      <c r="X78" s="195" t="str">
        <f>IF(""=Redigering!V69,"",(Redigering!V69))</f>
        <v/>
      </c>
      <c r="Y78" s="195" t="str">
        <f>IF(""=Redigering!W69,"",(Redigering!W69))</f>
        <v/>
      </c>
      <c r="Z78" s="195" t="str">
        <f>IF(""=Redigering!X69,"",(Redigering!X69))</f>
        <v/>
      </c>
      <c r="AC78" s="41" t="str">
        <f t="shared" si="35"/>
        <v/>
      </c>
      <c r="AD78" s="50" t="str">
        <f t="shared" si="39"/>
        <v/>
      </c>
      <c r="AE78" s="39" t="str">
        <f t="shared" si="40"/>
        <v/>
      </c>
      <c r="AF78" s="40" t="str">
        <f t="shared" si="67"/>
        <v/>
      </c>
      <c r="AG78" s="50" t="str">
        <f t="shared" si="41"/>
        <v/>
      </c>
      <c r="AH78" s="39" t="str">
        <f t="shared" si="42"/>
        <v/>
      </c>
      <c r="AI78" s="51" t="str">
        <f t="shared" si="43"/>
        <v/>
      </c>
      <c r="AJ78" s="50" t="str">
        <f t="shared" si="44"/>
        <v/>
      </c>
      <c r="AK78" s="39" t="str">
        <f t="shared" si="45"/>
        <v/>
      </c>
      <c r="AL78" s="51" t="str">
        <f t="shared" si="46"/>
        <v/>
      </c>
      <c r="AM78" s="50" t="str">
        <f t="shared" si="47"/>
        <v/>
      </c>
      <c r="AN78" s="39" t="str">
        <f t="shared" si="48"/>
        <v/>
      </c>
      <c r="AO78" s="51" t="str">
        <f t="shared" ref="AO78:AO110" si="68">IF($J78="3A",$E78,"")</f>
        <v/>
      </c>
      <c r="AP78" s="50" t="str">
        <f t="shared" si="49"/>
        <v/>
      </c>
      <c r="AQ78" s="39" t="str">
        <f t="shared" si="50"/>
        <v/>
      </c>
      <c r="AR78" s="51" t="str">
        <f t="shared" si="51"/>
        <v/>
      </c>
      <c r="AS78" s="50" t="str">
        <f t="shared" si="52"/>
        <v/>
      </c>
      <c r="AT78" s="39" t="str">
        <f t="shared" si="53"/>
        <v/>
      </c>
      <c r="AU78" s="51" t="str">
        <f t="shared" si="54"/>
        <v/>
      </c>
      <c r="AV78" s="43" t="str">
        <f t="shared" si="55"/>
        <v/>
      </c>
      <c r="AW78" s="39" t="str">
        <f t="shared" si="56"/>
        <v/>
      </c>
      <c r="AX78" s="40" t="str">
        <f t="shared" si="57"/>
        <v/>
      </c>
      <c r="AY78" s="43" t="str">
        <f t="shared" si="58"/>
        <v/>
      </c>
      <c r="AZ78" s="39" t="str">
        <f t="shared" si="59"/>
        <v/>
      </c>
      <c r="BA78" s="40" t="str">
        <f t="shared" si="60"/>
        <v/>
      </c>
      <c r="BB78" s="43" t="str">
        <f t="shared" si="61"/>
        <v/>
      </c>
      <c r="BC78" s="39" t="str">
        <f t="shared" si="62"/>
        <v/>
      </c>
      <c r="BD78" s="51" t="str">
        <f t="shared" si="63"/>
        <v/>
      </c>
      <c r="BE78" s="43" t="str">
        <f t="shared" si="64"/>
        <v/>
      </c>
      <c r="BF78" s="39" t="str">
        <f t="shared" si="65"/>
        <v/>
      </c>
      <c r="BG78" s="51" t="str">
        <f t="shared" si="66"/>
        <v/>
      </c>
    </row>
    <row r="79" spans="1:59" x14ac:dyDescent="0.25">
      <c r="A79" s="195" t="str">
        <f>IF(""=Redigering!A70,"",(Redigering!A70))</f>
        <v/>
      </c>
      <c r="B79" s="195" t="str">
        <f>IF(""=Redigering!C70,"",(Redigering!C70))</f>
        <v/>
      </c>
      <c r="C79" s="122" t="str">
        <f>IF(""=Redigering!D70,"",(Redigering!D70))</f>
        <v/>
      </c>
      <c r="D79" s="195" t="str">
        <f>IF(""=Redigering!E70,"",(Redigering!E70))</f>
        <v/>
      </c>
      <c r="E79" s="195" t="str">
        <f>IF(""=Redigering!F70,"",(Redigering!F70))</f>
        <v/>
      </c>
      <c r="F79" s="195" t="str">
        <f>IF(""=Redigering!G70,"",(Redigering!G70))</f>
        <v/>
      </c>
      <c r="G79" s="198" t="s">
        <v>155</v>
      </c>
      <c r="H79" s="195" t="str">
        <f>IF(""=Redigering!I70,"",(Redigering!I70))</f>
        <v/>
      </c>
      <c r="I79" s="195" t="str">
        <f>IF(""=Redigering!J70,"",(Redigering!J70))</f>
        <v/>
      </c>
      <c r="J79" s="195" t="str">
        <f t="shared" si="36"/>
        <v/>
      </c>
      <c r="K79" s="195" t="str">
        <f t="shared" si="37"/>
        <v/>
      </c>
      <c r="L79" s="195" t="str">
        <f t="shared" si="38"/>
        <v/>
      </c>
      <c r="M79" s="195" t="str">
        <f>IF(""=Redigering!K70,"",(Redigering!K70))</f>
        <v/>
      </c>
      <c r="N79" s="195" t="str">
        <f>IF(""=Redigering!L70,"",(Redigering!L70))</f>
        <v/>
      </c>
      <c r="O79" s="195" t="str">
        <f>IF(""=Redigering!M70,"",(Redigering!M70))</f>
        <v/>
      </c>
      <c r="P79" s="195" t="str">
        <f>IF(""=Redigering!N70,"",(Redigering!N70))</f>
        <v/>
      </c>
      <c r="Q79" s="195" t="str">
        <f>IF(""=Redigering!O70,"",(Redigering!O70))</f>
        <v/>
      </c>
      <c r="R79" s="195" t="str">
        <f>IF(""=Redigering!P70,"",(Redigering!P70))</f>
        <v/>
      </c>
      <c r="S79" s="195" t="str">
        <f>IF(""=Redigering!Q70,"",(Redigering!Q70))</f>
        <v/>
      </c>
      <c r="T79" s="195" t="str">
        <f>IF(""=Redigering!R70,"",(Redigering!R70))</f>
        <v/>
      </c>
      <c r="U79" s="195" t="str">
        <f>IF(""=Redigering!S70,"",(Redigering!S70))</f>
        <v/>
      </c>
      <c r="V79" s="195" t="str">
        <f>IF(""=Redigering!T70,"",(Redigering!T70))</f>
        <v/>
      </c>
      <c r="W79" s="195" t="str">
        <f>IF(""=Redigering!U70,"",(Redigering!U70))</f>
        <v/>
      </c>
      <c r="X79" s="195" t="str">
        <f>IF(""=Redigering!V70,"",(Redigering!V70))</f>
        <v/>
      </c>
      <c r="Y79" s="195" t="str">
        <f>IF(""=Redigering!W70,"",(Redigering!W70))</f>
        <v/>
      </c>
      <c r="Z79" s="195" t="str">
        <f>IF(""=Redigering!X70,"",(Redigering!X70))</f>
        <v/>
      </c>
      <c r="AC79" s="41" t="str">
        <f t="shared" si="35"/>
        <v/>
      </c>
      <c r="AD79" s="50" t="str">
        <f t="shared" si="39"/>
        <v/>
      </c>
      <c r="AE79" s="39" t="str">
        <f t="shared" si="40"/>
        <v/>
      </c>
      <c r="AF79" s="40" t="str">
        <f t="shared" si="67"/>
        <v/>
      </c>
      <c r="AG79" s="50" t="str">
        <f t="shared" si="41"/>
        <v/>
      </c>
      <c r="AH79" s="39" t="str">
        <f t="shared" si="42"/>
        <v/>
      </c>
      <c r="AI79" s="51" t="str">
        <f t="shared" si="43"/>
        <v/>
      </c>
      <c r="AJ79" s="50" t="str">
        <f t="shared" si="44"/>
        <v/>
      </c>
      <c r="AK79" s="39" t="str">
        <f t="shared" si="45"/>
        <v/>
      </c>
      <c r="AL79" s="51" t="str">
        <f t="shared" si="46"/>
        <v/>
      </c>
      <c r="AM79" s="50" t="str">
        <f t="shared" si="47"/>
        <v/>
      </c>
      <c r="AN79" s="39" t="str">
        <f t="shared" si="48"/>
        <v/>
      </c>
      <c r="AO79" s="51" t="str">
        <f t="shared" si="68"/>
        <v/>
      </c>
      <c r="AP79" s="50" t="str">
        <f t="shared" si="49"/>
        <v/>
      </c>
      <c r="AQ79" s="39" t="str">
        <f t="shared" si="50"/>
        <v/>
      </c>
      <c r="AR79" s="51" t="str">
        <f t="shared" si="51"/>
        <v/>
      </c>
      <c r="AS79" s="50" t="str">
        <f t="shared" si="52"/>
        <v/>
      </c>
      <c r="AT79" s="39" t="str">
        <f t="shared" si="53"/>
        <v/>
      </c>
      <c r="AU79" s="51" t="str">
        <f t="shared" si="54"/>
        <v/>
      </c>
      <c r="AV79" s="43" t="str">
        <f t="shared" si="55"/>
        <v/>
      </c>
      <c r="AW79" s="39" t="str">
        <f t="shared" si="56"/>
        <v/>
      </c>
      <c r="AX79" s="40" t="str">
        <f t="shared" si="57"/>
        <v/>
      </c>
      <c r="AY79" s="43" t="str">
        <f t="shared" si="58"/>
        <v/>
      </c>
      <c r="AZ79" s="39" t="str">
        <f t="shared" si="59"/>
        <v/>
      </c>
      <c r="BA79" s="40" t="str">
        <f t="shared" si="60"/>
        <v/>
      </c>
      <c r="BB79" s="43" t="str">
        <f t="shared" si="61"/>
        <v/>
      </c>
      <c r="BC79" s="39" t="str">
        <f t="shared" si="62"/>
        <v/>
      </c>
      <c r="BD79" s="51" t="str">
        <f t="shared" si="63"/>
        <v/>
      </c>
      <c r="BE79" s="43" t="str">
        <f t="shared" si="64"/>
        <v/>
      </c>
      <c r="BF79" s="39" t="str">
        <f t="shared" si="65"/>
        <v/>
      </c>
      <c r="BG79" s="51" t="str">
        <f t="shared" si="66"/>
        <v/>
      </c>
    </row>
    <row r="80" spans="1:59" x14ac:dyDescent="0.25">
      <c r="A80" s="195" t="str">
        <f>IF(""=Redigering!A71,"",(Redigering!A71))</f>
        <v/>
      </c>
      <c r="B80" s="195" t="str">
        <f>IF(""=Redigering!C71,"",(Redigering!C71))</f>
        <v/>
      </c>
      <c r="C80" s="122" t="str">
        <f>IF(""=Redigering!D71,"",(Redigering!D71))</f>
        <v/>
      </c>
      <c r="D80" s="195" t="str">
        <f>IF(""=Redigering!E71,"",(Redigering!E71))</f>
        <v/>
      </c>
      <c r="E80" s="195" t="str">
        <f>IF(""=Redigering!F71,"",(Redigering!F71))</f>
        <v/>
      </c>
      <c r="F80" s="195" t="str">
        <f>IF(""=Redigering!G71,"",(Redigering!G71))</f>
        <v/>
      </c>
      <c r="G80" s="198" t="s">
        <v>155</v>
      </c>
      <c r="H80" s="195" t="str">
        <f>IF(""=Redigering!I71,"",(Redigering!I71))</f>
        <v/>
      </c>
      <c r="I80" s="195" t="str">
        <f>IF(""=Redigering!J71,"",(Redigering!J71))</f>
        <v/>
      </c>
      <c r="J80" s="195" t="str">
        <f t="shared" si="36"/>
        <v/>
      </c>
      <c r="K80" s="195" t="str">
        <f t="shared" si="37"/>
        <v/>
      </c>
      <c r="L80" s="195" t="str">
        <f t="shared" si="38"/>
        <v/>
      </c>
      <c r="M80" s="195" t="str">
        <f>IF(""=Redigering!K71,"",(Redigering!K71))</f>
        <v/>
      </c>
      <c r="N80" s="195" t="str">
        <f>IF(""=Redigering!L71,"",(Redigering!L71))</f>
        <v/>
      </c>
      <c r="O80" s="195" t="str">
        <f>IF(""=Redigering!M71,"",(Redigering!M71))</f>
        <v/>
      </c>
      <c r="P80" s="195" t="str">
        <f>IF(""=Redigering!N71,"",(Redigering!N71))</f>
        <v/>
      </c>
      <c r="Q80" s="195" t="str">
        <f>IF(""=Redigering!O71,"",(Redigering!O71))</f>
        <v/>
      </c>
      <c r="R80" s="195" t="str">
        <f>IF(""=Redigering!P71,"",(Redigering!P71))</f>
        <v/>
      </c>
      <c r="S80" s="195" t="str">
        <f>IF(""=Redigering!Q71,"",(Redigering!Q71))</f>
        <v/>
      </c>
      <c r="T80" s="195" t="str">
        <f>IF(""=Redigering!R71,"",(Redigering!R71))</f>
        <v/>
      </c>
      <c r="U80" s="195" t="str">
        <f>IF(""=Redigering!S71,"",(Redigering!S71))</f>
        <v/>
      </c>
      <c r="V80" s="195" t="str">
        <f>IF(""=Redigering!T71,"",(Redigering!T71))</f>
        <v/>
      </c>
      <c r="W80" s="195" t="str">
        <f>IF(""=Redigering!U71,"",(Redigering!U71))</f>
        <v/>
      </c>
      <c r="X80" s="195" t="str">
        <f>IF(""=Redigering!V71,"",(Redigering!V71))</f>
        <v/>
      </c>
      <c r="Y80" s="195" t="str">
        <f>IF(""=Redigering!W71,"",(Redigering!W71))</f>
        <v/>
      </c>
      <c r="Z80" s="195" t="str">
        <f>IF(""=Redigering!X71,"",(Redigering!X71))</f>
        <v/>
      </c>
      <c r="AC80" s="41" t="str">
        <f t="shared" si="35"/>
        <v/>
      </c>
      <c r="AD80" s="50" t="str">
        <f t="shared" si="39"/>
        <v/>
      </c>
      <c r="AE80" s="39" t="str">
        <f t="shared" si="40"/>
        <v/>
      </c>
      <c r="AF80" s="40" t="str">
        <f t="shared" si="67"/>
        <v/>
      </c>
      <c r="AG80" s="50" t="str">
        <f t="shared" si="41"/>
        <v/>
      </c>
      <c r="AH80" s="39" t="str">
        <f t="shared" si="42"/>
        <v/>
      </c>
      <c r="AI80" s="51" t="str">
        <f t="shared" si="43"/>
        <v/>
      </c>
      <c r="AJ80" s="50" t="str">
        <f t="shared" si="44"/>
        <v/>
      </c>
      <c r="AK80" s="39" t="str">
        <f t="shared" si="45"/>
        <v/>
      </c>
      <c r="AL80" s="51" t="str">
        <f t="shared" si="46"/>
        <v/>
      </c>
      <c r="AM80" s="50" t="str">
        <f t="shared" si="47"/>
        <v/>
      </c>
      <c r="AN80" s="39" t="str">
        <f t="shared" si="48"/>
        <v/>
      </c>
      <c r="AO80" s="51" t="str">
        <f t="shared" si="68"/>
        <v/>
      </c>
      <c r="AP80" s="50" t="str">
        <f t="shared" si="49"/>
        <v/>
      </c>
      <c r="AQ80" s="39" t="str">
        <f t="shared" si="50"/>
        <v/>
      </c>
      <c r="AR80" s="51" t="str">
        <f t="shared" si="51"/>
        <v/>
      </c>
      <c r="AS80" s="50" t="str">
        <f t="shared" si="52"/>
        <v/>
      </c>
      <c r="AT80" s="39" t="str">
        <f t="shared" si="53"/>
        <v/>
      </c>
      <c r="AU80" s="51" t="str">
        <f t="shared" si="54"/>
        <v/>
      </c>
      <c r="AV80" s="43" t="str">
        <f t="shared" si="55"/>
        <v/>
      </c>
      <c r="AW80" s="39" t="str">
        <f t="shared" si="56"/>
        <v/>
      </c>
      <c r="AX80" s="40" t="str">
        <f t="shared" si="57"/>
        <v/>
      </c>
      <c r="AY80" s="43" t="str">
        <f t="shared" si="58"/>
        <v/>
      </c>
      <c r="AZ80" s="39" t="str">
        <f t="shared" si="59"/>
        <v/>
      </c>
      <c r="BA80" s="40" t="str">
        <f t="shared" si="60"/>
        <v/>
      </c>
      <c r="BB80" s="43" t="str">
        <f t="shared" si="61"/>
        <v/>
      </c>
      <c r="BC80" s="39" t="str">
        <f t="shared" si="62"/>
        <v/>
      </c>
      <c r="BD80" s="51" t="str">
        <f t="shared" si="63"/>
        <v/>
      </c>
      <c r="BE80" s="43" t="str">
        <f t="shared" si="64"/>
        <v/>
      </c>
      <c r="BF80" s="39" t="str">
        <f t="shared" si="65"/>
        <v/>
      </c>
      <c r="BG80" s="51" t="str">
        <f t="shared" si="66"/>
        <v/>
      </c>
    </row>
    <row r="81" spans="1:59" x14ac:dyDescent="0.25">
      <c r="A81" s="195" t="str">
        <f>IF(""=Redigering!A72,"",(Redigering!A72))</f>
        <v/>
      </c>
      <c r="B81" s="195" t="str">
        <f>IF(""=Redigering!C72,"",(Redigering!C72))</f>
        <v/>
      </c>
      <c r="C81" s="122" t="str">
        <f>IF(""=Redigering!D72,"",(Redigering!D72))</f>
        <v/>
      </c>
      <c r="D81" s="195" t="str">
        <f>IF(""=Redigering!E72,"",(Redigering!E72))</f>
        <v/>
      </c>
      <c r="E81" s="195" t="str">
        <f>IF(""=Redigering!F72,"",(Redigering!F72))</f>
        <v/>
      </c>
      <c r="F81" s="195" t="str">
        <f>IF(""=Redigering!G72,"",(Redigering!G72))</f>
        <v/>
      </c>
      <c r="G81" s="198" t="s">
        <v>155</v>
      </c>
      <c r="H81" s="195" t="str">
        <f>IF(""=Redigering!I72,"",(Redigering!I72))</f>
        <v/>
      </c>
      <c r="I81" s="195" t="str">
        <f>IF(""=Redigering!J72,"",(Redigering!J72))</f>
        <v/>
      </c>
      <c r="J81" s="195" t="str">
        <f t="shared" si="36"/>
        <v/>
      </c>
      <c r="K81" s="195" t="str">
        <f t="shared" si="37"/>
        <v/>
      </c>
      <c r="L81" s="195" t="str">
        <f t="shared" si="38"/>
        <v/>
      </c>
      <c r="M81" s="195" t="str">
        <f>IF(""=Redigering!K72,"",(Redigering!K72))</f>
        <v/>
      </c>
      <c r="N81" s="195" t="str">
        <f>IF(""=Redigering!L72,"",(Redigering!L72))</f>
        <v/>
      </c>
      <c r="O81" s="195" t="str">
        <f>IF(""=Redigering!M72,"",(Redigering!M72))</f>
        <v/>
      </c>
      <c r="P81" s="195" t="str">
        <f>IF(""=Redigering!N72,"",(Redigering!N72))</f>
        <v/>
      </c>
      <c r="Q81" s="195" t="str">
        <f>IF(""=Redigering!O72,"",(Redigering!O72))</f>
        <v/>
      </c>
      <c r="R81" s="195" t="str">
        <f>IF(""=Redigering!P72,"",(Redigering!P72))</f>
        <v/>
      </c>
      <c r="S81" s="195" t="str">
        <f>IF(""=Redigering!Q72,"",(Redigering!Q72))</f>
        <v/>
      </c>
      <c r="T81" s="195" t="str">
        <f>IF(""=Redigering!R72,"",(Redigering!R72))</f>
        <v/>
      </c>
      <c r="U81" s="195" t="str">
        <f>IF(""=Redigering!S72,"",(Redigering!S72))</f>
        <v/>
      </c>
      <c r="V81" s="195" t="str">
        <f>IF(""=Redigering!T72,"",(Redigering!T72))</f>
        <v/>
      </c>
      <c r="W81" s="195" t="str">
        <f>IF(""=Redigering!U72,"",(Redigering!U72))</f>
        <v/>
      </c>
      <c r="X81" s="195" t="str">
        <f>IF(""=Redigering!V72,"",(Redigering!V72))</f>
        <v/>
      </c>
      <c r="Y81" s="195" t="str">
        <f>IF(""=Redigering!W72,"",(Redigering!W72))</f>
        <v/>
      </c>
      <c r="Z81" s="195" t="str">
        <f>IF(""=Redigering!X72,"",(Redigering!X72))</f>
        <v/>
      </c>
      <c r="AC81" s="41" t="str">
        <f t="shared" si="35"/>
        <v/>
      </c>
      <c r="AD81" s="50" t="str">
        <f t="shared" si="39"/>
        <v/>
      </c>
      <c r="AE81" s="39" t="str">
        <f t="shared" si="40"/>
        <v/>
      </c>
      <c r="AF81" s="40" t="str">
        <f t="shared" si="67"/>
        <v/>
      </c>
      <c r="AG81" s="50" t="str">
        <f t="shared" si="41"/>
        <v/>
      </c>
      <c r="AH81" s="39" t="str">
        <f t="shared" si="42"/>
        <v/>
      </c>
      <c r="AI81" s="51" t="str">
        <f t="shared" si="43"/>
        <v/>
      </c>
      <c r="AJ81" s="50" t="str">
        <f t="shared" si="44"/>
        <v/>
      </c>
      <c r="AK81" s="39" t="str">
        <f t="shared" si="45"/>
        <v/>
      </c>
      <c r="AL81" s="51" t="str">
        <f t="shared" si="46"/>
        <v/>
      </c>
      <c r="AM81" s="50" t="str">
        <f t="shared" si="47"/>
        <v/>
      </c>
      <c r="AN81" s="39" t="str">
        <f t="shared" si="48"/>
        <v/>
      </c>
      <c r="AO81" s="51" t="str">
        <f t="shared" si="68"/>
        <v/>
      </c>
      <c r="AP81" s="50" t="str">
        <f t="shared" si="49"/>
        <v/>
      </c>
      <c r="AQ81" s="39" t="str">
        <f t="shared" si="50"/>
        <v/>
      </c>
      <c r="AR81" s="51" t="str">
        <f t="shared" si="51"/>
        <v/>
      </c>
      <c r="AS81" s="50" t="str">
        <f t="shared" si="52"/>
        <v/>
      </c>
      <c r="AT81" s="39" t="str">
        <f t="shared" si="53"/>
        <v/>
      </c>
      <c r="AU81" s="51" t="str">
        <f t="shared" si="54"/>
        <v/>
      </c>
      <c r="AV81" s="43" t="str">
        <f t="shared" si="55"/>
        <v/>
      </c>
      <c r="AW81" s="39" t="str">
        <f t="shared" si="56"/>
        <v/>
      </c>
      <c r="AX81" s="40" t="str">
        <f t="shared" si="57"/>
        <v/>
      </c>
      <c r="AY81" s="43" t="str">
        <f t="shared" si="58"/>
        <v/>
      </c>
      <c r="AZ81" s="39" t="str">
        <f t="shared" si="59"/>
        <v/>
      </c>
      <c r="BA81" s="40" t="str">
        <f t="shared" si="60"/>
        <v/>
      </c>
      <c r="BB81" s="43" t="str">
        <f t="shared" si="61"/>
        <v/>
      </c>
      <c r="BC81" s="39" t="str">
        <f t="shared" si="62"/>
        <v/>
      </c>
      <c r="BD81" s="51" t="str">
        <f t="shared" si="63"/>
        <v/>
      </c>
      <c r="BE81" s="43" t="str">
        <f t="shared" si="64"/>
        <v/>
      </c>
      <c r="BF81" s="39" t="str">
        <f t="shared" si="65"/>
        <v/>
      </c>
      <c r="BG81" s="51" t="str">
        <f t="shared" si="66"/>
        <v/>
      </c>
    </row>
    <row r="82" spans="1:59" x14ac:dyDescent="0.25">
      <c r="A82" s="195" t="str">
        <f>IF(""=Redigering!A73,"",(Redigering!A73))</f>
        <v/>
      </c>
      <c r="B82" s="195" t="str">
        <f>IF(""=Redigering!C73,"",(Redigering!C73))</f>
        <v/>
      </c>
      <c r="C82" s="122" t="str">
        <f>IF(""=Redigering!D73,"",(Redigering!D73))</f>
        <v/>
      </c>
      <c r="D82" s="195" t="str">
        <f>IF(""=Redigering!E73,"",(Redigering!E73))</f>
        <v/>
      </c>
      <c r="E82" s="195" t="str">
        <f>IF(""=Redigering!F73,"",(Redigering!F73))</f>
        <v/>
      </c>
      <c r="F82" s="195" t="str">
        <f>IF(""=Redigering!G73,"",(Redigering!G73))</f>
        <v/>
      </c>
      <c r="G82" s="198" t="s">
        <v>155</v>
      </c>
      <c r="H82" s="195" t="str">
        <f>IF(""=Redigering!I73,"",(Redigering!I73))</f>
        <v/>
      </c>
      <c r="I82" s="195" t="str">
        <f>IF(""=Redigering!J73,"",(Redigering!J73))</f>
        <v/>
      </c>
      <c r="J82" s="195" t="str">
        <f t="shared" si="36"/>
        <v/>
      </c>
      <c r="K82" s="195" t="str">
        <f t="shared" si="37"/>
        <v/>
      </c>
      <c r="L82" s="195" t="str">
        <f t="shared" si="38"/>
        <v/>
      </c>
      <c r="M82" s="195" t="str">
        <f>IF(""=Redigering!K73,"",(Redigering!K73))</f>
        <v/>
      </c>
      <c r="N82" s="195" t="str">
        <f>IF(""=Redigering!L73,"",(Redigering!L73))</f>
        <v/>
      </c>
      <c r="O82" s="195" t="str">
        <f>IF(""=Redigering!M73,"",(Redigering!M73))</f>
        <v/>
      </c>
      <c r="P82" s="195" t="str">
        <f>IF(""=Redigering!N73,"",(Redigering!N73))</f>
        <v/>
      </c>
      <c r="Q82" s="195" t="str">
        <f>IF(""=Redigering!O73,"",(Redigering!O73))</f>
        <v/>
      </c>
      <c r="R82" s="195" t="str">
        <f>IF(""=Redigering!P73,"",(Redigering!P73))</f>
        <v/>
      </c>
      <c r="S82" s="195" t="str">
        <f>IF(""=Redigering!Q73,"",(Redigering!Q73))</f>
        <v/>
      </c>
      <c r="T82" s="195" t="str">
        <f>IF(""=Redigering!R73,"",(Redigering!R73))</f>
        <v/>
      </c>
      <c r="U82" s="195" t="str">
        <f>IF(""=Redigering!S73,"",(Redigering!S73))</f>
        <v/>
      </c>
      <c r="V82" s="195" t="str">
        <f>IF(""=Redigering!T73,"",(Redigering!T73))</f>
        <v/>
      </c>
      <c r="W82" s="195" t="str">
        <f>IF(""=Redigering!U73,"",(Redigering!U73))</f>
        <v/>
      </c>
      <c r="X82" s="195" t="str">
        <f>IF(""=Redigering!V73,"",(Redigering!V73))</f>
        <v/>
      </c>
      <c r="Y82" s="195" t="str">
        <f>IF(""=Redigering!W73,"",(Redigering!W73))</f>
        <v/>
      </c>
      <c r="Z82" s="195" t="str">
        <f>IF(""=Redigering!X73,"",(Redigering!X73))</f>
        <v/>
      </c>
      <c r="AC82" s="41" t="str">
        <f t="shared" si="35"/>
        <v/>
      </c>
      <c r="AD82" s="50" t="str">
        <f t="shared" si="39"/>
        <v/>
      </c>
      <c r="AE82" s="39" t="str">
        <f t="shared" si="40"/>
        <v/>
      </c>
      <c r="AF82" s="40" t="str">
        <f t="shared" si="67"/>
        <v/>
      </c>
      <c r="AG82" s="50" t="str">
        <f t="shared" si="41"/>
        <v/>
      </c>
      <c r="AH82" s="39" t="str">
        <f t="shared" si="42"/>
        <v/>
      </c>
      <c r="AI82" s="51" t="str">
        <f t="shared" si="43"/>
        <v/>
      </c>
      <c r="AJ82" s="50" t="str">
        <f t="shared" si="44"/>
        <v/>
      </c>
      <c r="AK82" s="39" t="str">
        <f t="shared" si="45"/>
        <v/>
      </c>
      <c r="AL82" s="51" t="str">
        <f t="shared" si="46"/>
        <v/>
      </c>
      <c r="AM82" s="50" t="str">
        <f t="shared" si="47"/>
        <v/>
      </c>
      <c r="AN82" s="39" t="str">
        <f t="shared" si="48"/>
        <v/>
      </c>
      <c r="AO82" s="51" t="str">
        <f t="shared" si="68"/>
        <v/>
      </c>
      <c r="AP82" s="50" t="str">
        <f t="shared" si="49"/>
        <v/>
      </c>
      <c r="AQ82" s="39" t="str">
        <f t="shared" si="50"/>
        <v/>
      </c>
      <c r="AR82" s="51" t="str">
        <f t="shared" si="51"/>
        <v/>
      </c>
      <c r="AS82" s="50" t="str">
        <f t="shared" si="52"/>
        <v/>
      </c>
      <c r="AT82" s="39" t="str">
        <f t="shared" si="53"/>
        <v/>
      </c>
      <c r="AU82" s="51" t="str">
        <f t="shared" si="54"/>
        <v/>
      </c>
      <c r="AV82" s="43" t="str">
        <f t="shared" si="55"/>
        <v/>
      </c>
      <c r="AW82" s="39" t="str">
        <f t="shared" si="56"/>
        <v/>
      </c>
      <c r="AX82" s="40" t="str">
        <f t="shared" si="57"/>
        <v/>
      </c>
      <c r="AY82" s="43" t="str">
        <f t="shared" si="58"/>
        <v/>
      </c>
      <c r="AZ82" s="39" t="str">
        <f t="shared" si="59"/>
        <v/>
      </c>
      <c r="BA82" s="40" t="str">
        <f t="shared" si="60"/>
        <v/>
      </c>
      <c r="BB82" s="43" t="str">
        <f t="shared" si="61"/>
        <v/>
      </c>
      <c r="BC82" s="39" t="str">
        <f t="shared" si="62"/>
        <v/>
      </c>
      <c r="BD82" s="51" t="str">
        <f t="shared" si="63"/>
        <v/>
      </c>
      <c r="BE82" s="43" t="str">
        <f t="shared" si="64"/>
        <v/>
      </c>
      <c r="BF82" s="39" t="str">
        <f t="shared" si="65"/>
        <v/>
      </c>
      <c r="BG82" s="51" t="str">
        <f t="shared" si="66"/>
        <v/>
      </c>
    </row>
    <row r="83" spans="1:59" x14ac:dyDescent="0.25">
      <c r="A83" s="195" t="str">
        <f>IF(""=Redigering!A74,"",(Redigering!A74))</f>
        <v/>
      </c>
      <c r="B83" s="195" t="str">
        <f>IF(""=Redigering!C74,"",(Redigering!C74))</f>
        <v/>
      </c>
      <c r="C83" s="122" t="str">
        <f>IF(""=Redigering!D74,"",(Redigering!D74))</f>
        <v/>
      </c>
      <c r="D83" s="195" t="str">
        <f>IF(""=Redigering!E74,"",(Redigering!E74))</f>
        <v/>
      </c>
      <c r="E83" s="195" t="str">
        <f>IF(""=Redigering!F74,"",(Redigering!F74))</f>
        <v/>
      </c>
      <c r="F83" s="195" t="str">
        <f>IF(""=Redigering!G74,"",(Redigering!G74))</f>
        <v/>
      </c>
      <c r="G83" s="198" t="s">
        <v>155</v>
      </c>
      <c r="H83" s="195" t="str">
        <f>IF(""=Redigering!I74,"",(Redigering!I74))</f>
        <v/>
      </c>
      <c r="I83" s="195" t="str">
        <f>IF(""=Redigering!J74,"",(Redigering!J74))</f>
        <v/>
      </c>
      <c r="J83" s="195" t="str">
        <f>CONCATENATE(H83,I83)</f>
        <v/>
      </c>
      <c r="K83" s="195" t="str">
        <f>MID(CONCATENATE(I83,F83),1,2)</f>
        <v/>
      </c>
      <c r="L83" s="195" t="str">
        <f>MID(CONCATENATE(I83,G83),1,2)</f>
        <v/>
      </c>
      <c r="M83" s="195" t="str">
        <f>IF(""=Redigering!K74,"",(Redigering!K74))</f>
        <v/>
      </c>
      <c r="N83" s="195" t="str">
        <f>IF(""=Redigering!L74,"",(Redigering!L74))</f>
        <v/>
      </c>
      <c r="O83" s="195" t="str">
        <f>IF(""=Redigering!M74,"",(Redigering!M74))</f>
        <v/>
      </c>
      <c r="P83" s="195" t="str">
        <f>IF(""=Redigering!N74,"",(Redigering!N74))</f>
        <v/>
      </c>
      <c r="Q83" s="195" t="str">
        <f>IF(""=Redigering!O74,"",(Redigering!O74))</f>
        <v/>
      </c>
      <c r="R83" s="195" t="str">
        <f>IF(""=Redigering!P74,"",(Redigering!P74))</f>
        <v/>
      </c>
      <c r="S83" s="195" t="str">
        <f>IF(""=Redigering!Q74,"",(Redigering!Q74))</f>
        <v/>
      </c>
      <c r="T83" s="195" t="str">
        <f>IF(""=Redigering!R74,"",(Redigering!R74))</f>
        <v/>
      </c>
      <c r="U83" s="195" t="str">
        <f>IF(""=Redigering!S74,"",(Redigering!S74))</f>
        <v/>
      </c>
      <c r="V83" s="195" t="str">
        <f>IF(""=Redigering!T74,"",(Redigering!T74))</f>
        <v/>
      </c>
      <c r="W83" s="195" t="str">
        <f>IF(""=Redigering!U74,"",(Redigering!U74))</f>
        <v/>
      </c>
      <c r="X83" s="195" t="str">
        <f>IF(""=Redigering!V74,"",(Redigering!V74))</f>
        <v/>
      </c>
      <c r="Y83" s="195" t="str">
        <f>IF(""=Redigering!W74,"",(Redigering!W74))</f>
        <v/>
      </c>
      <c r="Z83" s="195" t="str">
        <f>IF(""=Redigering!X74,"",(Redigering!X74))</f>
        <v/>
      </c>
      <c r="AC83" s="41" t="str">
        <f t="shared" si="35"/>
        <v/>
      </c>
      <c r="AD83" s="50" t="str">
        <f t="shared" si="39"/>
        <v/>
      </c>
      <c r="AE83" s="39" t="str">
        <f t="shared" si="40"/>
        <v/>
      </c>
      <c r="AF83" s="40" t="str">
        <f t="shared" si="67"/>
        <v/>
      </c>
      <c r="AG83" s="50" t="str">
        <f t="shared" si="41"/>
        <v/>
      </c>
      <c r="AH83" s="39" t="str">
        <f t="shared" si="42"/>
        <v/>
      </c>
      <c r="AI83" s="51" t="str">
        <f t="shared" si="43"/>
        <v/>
      </c>
      <c r="AJ83" s="50" t="str">
        <f t="shared" si="44"/>
        <v/>
      </c>
      <c r="AK83" s="39" t="str">
        <f t="shared" si="45"/>
        <v/>
      </c>
      <c r="AL83" s="51" t="str">
        <f t="shared" si="46"/>
        <v/>
      </c>
      <c r="AM83" s="50" t="str">
        <f t="shared" si="47"/>
        <v/>
      </c>
      <c r="AN83" s="39" t="str">
        <f t="shared" si="48"/>
        <v/>
      </c>
      <c r="AO83" s="51" t="str">
        <f t="shared" si="68"/>
        <v/>
      </c>
      <c r="AP83" s="50" t="str">
        <f t="shared" si="49"/>
        <v/>
      </c>
      <c r="AQ83" s="39" t="str">
        <f t="shared" si="50"/>
        <v/>
      </c>
      <c r="AR83" s="51" t="str">
        <f t="shared" si="51"/>
        <v/>
      </c>
      <c r="AS83" s="50" t="str">
        <f t="shared" si="52"/>
        <v/>
      </c>
      <c r="AT83" s="39" t="str">
        <f t="shared" si="53"/>
        <v/>
      </c>
      <c r="AU83" s="51" t="str">
        <f t="shared" si="54"/>
        <v/>
      </c>
      <c r="AV83" s="43" t="str">
        <f t="shared" si="55"/>
        <v/>
      </c>
      <c r="AW83" s="39" t="str">
        <f t="shared" si="56"/>
        <v/>
      </c>
      <c r="AX83" s="40" t="str">
        <f t="shared" si="57"/>
        <v/>
      </c>
      <c r="AY83" s="43" t="str">
        <f t="shared" si="58"/>
        <v/>
      </c>
      <c r="AZ83" s="39" t="str">
        <f t="shared" si="59"/>
        <v/>
      </c>
      <c r="BA83" s="40" t="str">
        <f t="shared" si="60"/>
        <v/>
      </c>
      <c r="BB83" s="43" t="str">
        <f t="shared" si="61"/>
        <v/>
      </c>
      <c r="BC83" s="39" t="str">
        <f t="shared" si="62"/>
        <v/>
      </c>
      <c r="BD83" s="51" t="str">
        <f t="shared" si="63"/>
        <v/>
      </c>
      <c r="BE83" s="43" t="str">
        <f t="shared" si="64"/>
        <v/>
      </c>
      <c r="BF83" s="39" t="str">
        <f t="shared" si="65"/>
        <v/>
      </c>
      <c r="BG83" s="51" t="str">
        <f t="shared" si="66"/>
        <v/>
      </c>
    </row>
    <row r="84" spans="1:59" x14ac:dyDescent="0.25">
      <c r="A84" s="195" t="str">
        <f>IF(""=Redigering!A75,"",(Redigering!A75))</f>
        <v/>
      </c>
      <c r="B84" s="195" t="str">
        <f>IF(""=Redigering!C75,"",(Redigering!C75))</f>
        <v/>
      </c>
      <c r="C84" s="122" t="str">
        <f>IF(""=Redigering!D75,"",(Redigering!D75))</f>
        <v/>
      </c>
      <c r="D84" s="195" t="str">
        <f>IF(""=Redigering!E75,"",(Redigering!E75))</f>
        <v/>
      </c>
      <c r="E84" s="195" t="str">
        <f>IF(""=Redigering!F75,"",(Redigering!F75))</f>
        <v/>
      </c>
      <c r="F84" s="195" t="str">
        <f>IF(""=Redigering!G75,"",(Redigering!G75))</f>
        <v/>
      </c>
      <c r="G84" s="198" t="s">
        <v>155</v>
      </c>
      <c r="H84" s="195" t="str">
        <f>IF(""=Redigering!I75,"",(Redigering!I75))</f>
        <v/>
      </c>
      <c r="I84" s="195" t="str">
        <f>IF(""=Redigering!J75,"",(Redigering!J75))</f>
        <v/>
      </c>
      <c r="J84" s="195" t="str">
        <f>CONCATENATE(H84,I84)</f>
        <v/>
      </c>
      <c r="K84" s="195" t="str">
        <f>MID(CONCATENATE(I84,F84),1,2)</f>
        <v/>
      </c>
      <c r="L84" s="195" t="str">
        <f>MID(CONCATENATE(I84,G84),1,2)</f>
        <v/>
      </c>
      <c r="M84" s="195" t="str">
        <f>IF(""=Redigering!K75,"",(Redigering!K75))</f>
        <v/>
      </c>
      <c r="N84" s="195" t="str">
        <f>IF(""=Redigering!L75,"",(Redigering!L75))</f>
        <v/>
      </c>
      <c r="O84" s="195" t="str">
        <f>IF(""=Redigering!M75,"",(Redigering!M75))</f>
        <v/>
      </c>
      <c r="P84" s="195" t="str">
        <f>IF(""=Redigering!N75,"",(Redigering!N75))</f>
        <v/>
      </c>
      <c r="Q84" s="195" t="str">
        <f>IF(""=Redigering!O75,"",(Redigering!O75))</f>
        <v/>
      </c>
      <c r="R84" s="195" t="str">
        <f>IF(""=Redigering!P75,"",(Redigering!P75))</f>
        <v/>
      </c>
      <c r="S84" s="195" t="str">
        <f>IF(""=Redigering!Q75,"",(Redigering!Q75))</f>
        <v/>
      </c>
      <c r="T84" s="195" t="str">
        <f>IF(""=Redigering!R75,"",(Redigering!R75))</f>
        <v/>
      </c>
      <c r="U84" s="195" t="str">
        <f>IF(""=Redigering!S75,"",(Redigering!S75))</f>
        <v/>
      </c>
      <c r="V84" s="195" t="str">
        <f>IF(""=Redigering!T75,"",(Redigering!T75))</f>
        <v/>
      </c>
      <c r="W84" s="195" t="str">
        <f>IF(""=Redigering!U75,"",(Redigering!U75))</f>
        <v/>
      </c>
      <c r="X84" s="195" t="str">
        <f>IF(""=Redigering!V75,"",(Redigering!V75))</f>
        <v/>
      </c>
      <c r="Y84" s="195" t="str">
        <f>IF(""=Redigering!W75,"",(Redigering!W75))</f>
        <v/>
      </c>
      <c r="Z84" s="195" t="str">
        <f>IF(""=Redigering!X75,"",(Redigering!X75))</f>
        <v/>
      </c>
      <c r="AC84" s="41" t="str">
        <f t="shared" si="35"/>
        <v/>
      </c>
      <c r="AD84" s="50" t="str">
        <f t="shared" si="39"/>
        <v/>
      </c>
      <c r="AE84" s="39" t="str">
        <f t="shared" si="40"/>
        <v/>
      </c>
      <c r="AF84" s="40" t="str">
        <f t="shared" si="67"/>
        <v/>
      </c>
      <c r="AG84" s="50" t="str">
        <f t="shared" si="41"/>
        <v/>
      </c>
      <c r="AH84" s="39" t="str">
        <f t="shared" si="42"/>
        <v/>
      </c>
      <c r="AI84" s="51" t="str">
        <f t="shared" si="43"/>
        <v/>
      </c>
      <c r="AJ84" s="50" t="str">
        <f t="shared" si="44"/>
        <v/>
      </c>
      <c r="AK84" s="39" t="str">
        <f t="shared" si="45"/>
        <v/>
      </c>
      <c r="AL84" s="51" t="str">
        <f t="shared" si="46"/>
        <v/>
      </c>
      <c r="AM84" s="50" t="str">
        <f t="shared" si="47"/>
        <v/>
      </c>
      <c r="AN84" s="39" t="str">
        <f t="shared" si="48"/>
        <v/>
      </c>
      <c r="AO84" s="51" t="str">
        <f t="shared" si="68"/>
        <v/>
      </c>
      <c r="AP84" s="50" t="str">
        <f t="shared" si="49"/>
        <v/>
      </c>
      <c r="AQ84" s="39" t="str">
        <f t="shared" si="50"/>
        <v/>
      </c>
      <c r="AR84" s="51" t="str">
        <f t="shared" si="51"/>
        <v/>
      </c>
      <c r="AS84" s="50" t="str">
        <f t="shared" si="52"/>
        <v/>
      </c>
      <c r="AT84" s="39" t="str">
        <f t="shared" si="53"/>
        <v/>
      </c>
      <c r="AU84" s="51" t="str">
        <f t="shared" si="54"/>
        <v/>
      </c>
      <c r="AV84" s="43" t="str">
        <f t="shared" si="55"/>
        <v/>
      </c>
      <c r="AW84" s="39" t="str">
        <f t="shared" si="56"/>
        <v/>
      </c>
      <c r="AX84" s="40" t="str">
        <f t="shared" si="57"/>
        <v/>
      </c>
      <c r="AY84" s="43" t="str">
        <f t="shared" si="58"/>
        <v/>
      </c>
      <c r="AZ84" s="39" t="str">
        <f t="shared" si="59"/>
        <v/>
      </c>
      <c r="BA84" s="40" t="str">
        <f t="shared" si="60"/>
        <v/>
      </c>
      <c r="BB84" s="43" t="str">
        <f t="shared" si="61"/>
        <v/>
      </c>
      <c r="BC84" s="39" t="str">
        <f t="shared" si="62"/>
        <v/>
      </c>
      <c r="BD84" s="51" t="str">
        <f t="shared" si="63"/>
        <v/>
      </c>
      <c r="BE84" s="43" t="str">
        <f t="shared" si="64"/>
        <v/>
      </c>
      <c r="BF84" s="39" t="str">
        <f t="shared" si="65"/>
        <v/>
      </c>
      <c r="BG84" s="51" t="str">
        <f t="shared" si="66"/>
        <v/>
      </c>
    </row>
    <row r="85" spans="1:59" x14ac:dyDescent="0.25">
      <c r="A85" s="3" t="str">
        <f>IF(""=Redigering!A75,"",(Redigering!A75))</f>
        <v/>
      </c>
      <c r="B85" s="3" t="str">
        <f>IF(""=Redigering!C75,"",(Redigering!C75))</f>
        <v/>
      </c>
      <c r="C85" s="122" t="str">
        <f>IF(""=Redigering!D75,"",(Redigering!D75))</f>
        <v/>
      </c>
      <c r="D85" s="3" t="str">
        <f>IF(""=Redigering!E75,"",(Redigering!E75))</f>
        <v/>
      </c>
      <c r="E85" s="195" t="str">
        <f>IF(""=Redigering!F76,"",(Redigering!F76))</f>
        <v/>
      </c>
      <c r="F85" s="3" t="str">
        <f>IF(""=Redigering!G75,"",(Redigering!G75))</f>
        <v/>
      </c>
      <c r="G85" s="198" t="s">
        <v>155</v>
      </c>
      <c r="H85" s="3" t="str">
        <f>IF(""=Redigering!I75,"",(Redigering!I75))</f>
        <v/>
      </c>
      <c r="I85" s="3" t="str">
        <f>IF(""=Redigering!J75,"",(Redigering!J75))</f>
        <v/>
      </c>
      <c r="J85" s="140"/>
      <c r="K85" s="141" t="str">
        <f t="shared" ref="K85:K110" si="69">MID(CONCATENATE(I85,F85),1,2)</f>
        <v/>
      </c>
      <c r="L85" s="182" t="str">
        <f t="shared" ref="L85:L110" si="70">MID(CONCATENATE(I85,G85),1,2)</f>
        <v/>
      </c>
      <c r="M85" s="3" t="str">
        <f>IF(""=Redigering!K75,"",(Redigering!K75))</f>
        <v/>
      </c>
      <c r="N85" s="3" t="str">
        <f>IF(""=Redigering!L75,"",(Redigering!L75))</f>
        <v/>
      </c>
      <c r="O85" s="3" t="str">
        <f>IF(""=Redigering!M75,"",(Redigering!M75))</f>
        <v/>
      </c>
      <c r="P85" s="3" t="str">
        <f>IF(""=Redigering!N75,"",(Redigering!N75))</f>
        <v/>
      </c>
      <c r="Q85" s="3" t="str">
        <f>IF(""=Redigering!O75,"",(Redigering!O75))</f>
        <v/>
      </c>
      <c r="R85" s="3" t="str">
        <f>IF(""=Redigering!P75,"",(Redigering!P75))</f>
        <v/>
      </c>
      <c r="S85" s="3" t="str">
        <f>IF(""=Redigering!Q75,"",(Redigering!Q75))</f>
        <v/>
      </c>
      <c r="T85" s="3" t="str">
        <f>IF(""=Redigering!R75,"",(Redigering!R75))</f>
        <v/>
      </c>
      <c r="U85" s="3" t="str">
        <f>IF(""=Redigering!S75,"",(Redigering!S75))</f>
        <v/>
      </c>
      <c r="V85" s="3" t="str">
        <f>IF(""=Redigering!T75,"",(Redigering!T75))</f>
        <v/>
      </c>
      <c r="W85" s="3" t="str">
        <f>IF(""=Redigering!U75,"",(Redigering!U75))</f>
        <v/>
      </c>
      <c r="X85" s="3" t="str">
        <f>IF(""=Redigering!V75,"",(Redigering!V75))</f>
        <v/>
      </c>
      <c r="Y85" s="3" t="str">
        <f>IF(""=Redigering!W75,"",(Redigering!W75))</f>
        <v/>
      </c>
      <c r="Z85" s="3" t="str">
        <f>IF(""=Redigering!X75,"",(Redigering!X75))</f>
        <v/>
      </c>
      <c r="AC85" s="41" t="str">
        <f t="shared" si="35"/>
        <v/>
      </c>
      <c r="AD85" s="50" t="str">
        <f t="shared" si="39"/>
        <v/>
      </c>
      <c r="AE85" s="39" t="str">
        <f t="shared" si="40"/>
        <v/>
      </c>
      <c r="AF85" s="40" t="str">
        <f t="shared" si="67"/>
        <v/>
      </c>
      <c r="AG85" s="50" t="str">
        <f t="shared" si="41"/>
        <v/>
      </c>
      <c r="AH85" s="39" t="str">
        <f t="shared" si="42"/>
        <v/>
      </c>
      <c r="AI85" s="51" t="str">
        <f t="shared" si="43"/>
        <v/>
      </c>
      <c r="AJ85" s="50" t="str">
        <f t="shared" si="44"/>
        <v/>
      </c>
      <c r="AK85" s="39" t="str">
        <f t="shared" si="45"/>
        <v/>
      </c>
      <c r="AL85" s="51" t="str">
        <f t="shared" si="46"/>
        <v/>
      </c>
      <c r="AM85" s="50" t="str">
        <f t="shared" si="47"/>
        <v/>
      </c>
      <c r="AN85" s="39" t="str">
        <f t="shared" si="48"/>
        <v/>
      </c>
      <c r="AO85" s="51" t="str">
        <f t="shared" si="68"/>
        <v/>
      </c>
      <c r="AP85" s="50" t="str">
        <f t="shared" si="49"/>
        <v/>
      </c>
      <c r="AQ85" s="39" t="str">
        <f t="shared" si="50"/>
        <v/>
      </c>
      <c r="AR85" s="51" t="str">
        <f t="shared" si="51"/>
        <v/>
      </c>
      <c r="AS85" s="50" t="str">
        <f t="shared" si="52"/>
        <v/>
      </c>
      <c r="AT85" s="39" t="str">
        <f t="shared" si="53"/>
        <v/>
      </c>
      <c r="AU85" s="51" t="str">
        <f t="shared" si="54"/>
        <v/>
      </c>
      <c r="AV85" s="43" t="str">
        <f t="shared" si="55"/>
        <v/>
      </c>
      <c r="AW85" s="39" t="str">
        <f t="shared" si="56"/>
        <v/>
      </c>
      <c r="AX85" s="40" t="str">
        <f t="shared" si="57"/>
        <v/>
      </c>
      <c r="AY85" s="43" t="str">
        <f t="shared" si="58"/>
        <v/>
      </c>
      <c r="AZ85" s="39" t="str">
        <f t="shared" si="59"/>
        <v/>
      </c>
      <c r="BA85" s="40" t="str">
        <f t="shared" si="60"/>
        <v/>
      </c>
      <c r="BB85" s="43" t="str">
        <f t="shared" si="61"/>
        <v/>
      </c>
      <c r="BC85" s="39" t="str">
        <f t="shared" si="62"/>
        <v/>
      </c>
      <c r="BD85" s="51" t="str">
        <f t="shared" si="63"/>
        <v/>
      </c>
      <c r="BE85" s="43" t="str">
        <f t="shared" si="64"/>
        <v/>
      </c>
      <c r="BF85" s="39" t="str">
        <f t="shared" si="65"/>
        <v/>
      </c>
      <c r="BG85" s="51" t="str">
        <f t="shared" si="66"/>
        <v/>
      </c>
    </row>
    <row r="86" spans="1:59" x14ac:dyDescent="0.25">
      <c r="A86" s="3" t="str">
        <f>IF(""=Redigering!A76,"",(Redigering!A76))</f>
        <v/>
      </c>
      <c r="B86" s="3" t="str">
        <f>IF(""=Redigering!C76,"",(Redigering!C76))</f>
        <v/>
      </c>
      <c r="C86" s="122" t="str">
        <f>IF(""=Redigering!D76,"",(Redigering!D76))</f>
        <v/>
      </c>
      <c r="D86" s="3" t="str">
        <f>IF(""=Redigering!E76,"",(Redigering!E76))</f>
        <v/>
      </c>
      <c r="E86" s="195" t="str">
        <f>IF(""=Redigering!F77,"",(Redigering!F77))</f>
        <v/>
      </c>
      <c r="F86" s="3" t="str">
        <f>IF(""=Redigering!G76,"",(Redigering!G76))</f>
        <v/>
      </c>
      <c r="G86" s="3" t="str">
        <f>IF(""=Redigering!H76,"",(Redigering!H76))</f>
        <v/>
      </c>
      <c r="H86" s="3" t="str">
        <f>IF(""=Redigering!I76,"",(Redigering!I76))</f>
        <v/>
      </c>
      <c r="I86" s="3" t="str">
        <f>IF(""=Redigering!J76,"",(Redigering!J76))</f>
        <v/>
      </c>
      <c r="J86" s="140"/>
      <c r="K86" s="141" t="str">
        <f t="shared" si="69"/>
        <v/>
      </c>
      <c r="L86" s="182" t="str">
        <f t="shared" si="70"/>
        <v/>
      </c>
      <c r="M86" s="3" t="str">
        <f>IF(""=Redigering!K76,"",(Redigering!K76))</f>
        <v/>
      </c>
      <c r="N86" s="3" t="str">
        <f>IF(""=Redigering!L76,"",(Redigering!L76))</f>
        <v/>
      </c>
      <c r="O86" s="3" t="str">
        <f>IF(""=Redigering!M76,"",(Redigering!M76))</f>
        <v/>
      </c>
      <c r="P86" s="3" t="str">
        <f>IF(""=Redigering!N76,"",(Redigering!N76))</f>
        <v/>
      </c>
      <c r="Q86" s="3" t="str">
        <f>IF(""=Redigering!O76,"",(Redigering!O76))</f>
        <v/>
      </c>
      <c r="R86" s="3" t="str">
        <f>IF(""=Redigering!P76,"",(Redigering!P76))</f>
        <v/>
      </c>
      <c r="S86" s="3" t="str">
        <f>IF(""=Redigering!Q76,"",(Redigering!Q76))</f>
        <v/>
      </c>
      <c r="T86" s="3" t="str">
        <f>IF(""=Redigering!R76,"",(Redigering!R76))</f>
        <v/>
      </c>
      <c r="U86" s="3" t="str">
        <f>IF(""=Redigering!S76,"",(Redigering!S76))</f>
        <v/>
      </c>
      <c r="V86" s="3" t="str">
        <f>IF(""=Redigering!T76,"",(Redigering!T76))</f>
        <v/>
      </c>
      <c r="W86" s="3" t="str">
        <f>IF(""=Redigering!U76,"",(Redigering!U76))</f>
        <v/>
      </c>
      <c r="X86" s="3" t="str">
        <f>IF(""=Redigering!V76,"",(Redigering!V76))</f>
        <v/>
      </c>
      <c r="Y86" s="3" t="str">
        <f>IF(""=Redigering!W76,"",(Redigering!W76))</f>
        <v/>
      </c>
      <c r="Z86" s="3" t="str">
        <f>IF(""=Redigering!X76,"",(Redigering!X76))</f>
        <v/>
      </c>
      <c r="AC86" s="41" t="str">
        <f t="shared" si="35"/>
        <v/>
      </c>
      <c r="AD86" s="50" t="str">
        <f t="shared" si="39"/>
        <v/>
      </c>
      <c r="AE86" s="39" t="str">
        <f t="shared" si="40"/>
        <v/>
      </c>
      <c r="AF86" s="40" t="str">
        <f t="shared" si="67"/>
        <v/>
      </c>
      <c r="AG86" s="50" t="str">
        <f t="shared" si="41"/>
        <v/>
      </c>
      <c r="AH86" s="39" t="str">
        <f t="shared" si="42"/>
        <v/>
      </c>
      <c r="AI86" s="51" t="str">
        <f t="shared" si="43"/>
        <v/>
      </c>
      <c r="AJ86" s="50" t="str">
        <f t="shared" si="44"/>
        <v/>
      </c>
      <c r="AK86" s="39" t="str">
        <f t="shared" si="45"/>
        <v/>
      </c>
      <c r="AL86" s="51" t="str">
        <f t="shared" si="46"/>
        <v/>
      </c>
      <c r="AM86" s="50" t="str">
        <f t="shared" si="47"/>
        <v/>
      </c>
      <c r="AN86" s="39" t="str">
        <f t="shared" si="48"/>
        <v/>
      </c>
      <c r="AO86" s="51" t="str">
        <f t="shared" si="68"/>
        <v/>
      </c>
      <c r="AP86" s="50" t="str">
        <f t="shared" si="49"/>
        <v/>
      </c>
      <c r="AQ86" s="39" t="str">
        <f t="shared" si="50"/>
        <v/>
      </c>
      <c r="AR86" s="51" t="str">
        <f t="shared" si="51"/>
        <v/>
      </c>
      <c r="AS86" s="50" t="str">
        <f t="shared" si="52"/>
        <v/>
      </c>
      <c r="AT86" s="39" t="str">
        <f t="shared" si="53"/>
        <v/>
      </c>
      <c r="AU86" s="51" t="str">
        <f t="shared" si="54"/>
        <v/>
      </c>
      <c r="AV86" s="43" t="str">
        <f t="shared" si="55"/>
        <v/>
      </c>
      <c r="AW86" s="39" t="str">
        <f t="shared" si="56"/>
        <v/>
      </c>
      <c r="AX86" s="40" t="str">
        <f t="shared" si="57"/>
        <v/>
      </c>
      <c r="AY86" s="43" t="str">
        <f t="shared" si="58"/>
        <v/>
      </c>
      <c r="AZ86" s="39" t="str">
        <f t="shared" si="59"/>
        <v/>
      </c>
      <c r="BA86" s="40" t="str">
        <f t="shared" si="60"/>
        <v/>
      </c>
      <c r="BB86" s="43" t="str">
        <f t="shared" si="61"/>
        <v/>
      </c>
      <c r="BC86" s="39" t="str">
        <f t="shared" si="62"/>
        <v/>
      </c>
      <c r="BD86" s="51" t="str">
        <f t="shared" si="63"/>
        <v/>
      </c>
      <c r="BE86" s="43" t="str">
        <f t="shared" si="64"/>
        <v/>
      </c>
      <c r="BF86" s="39" t="str">
        <f t="shared" si="65"/>
        <v/>
      </c>
      <c r="BG86" s="51" t="str">
        <f t="shared" si="66"/>
        <v/>
      </c>
    </row>
    <row r="87" spans="1:59" x14ac:dyDescent="0.25">
      <c r="A87" s="3" t="str">
        <f>IF(""=Redigering!A77,"",(Redigering!A77))</f>
        <v/>
      </c>
      <c r="B87" s="3" t="str">
        <f>IF(""=Redigering!C77,"",(Redigering!C77))</f>
        <v/>
      </c>
      <c r="C87" s="122" t="str">
        <f>IF(""=Redigering!D77,"",(Redigering!D77))</f>
        <v/>
      </c>
      <c r="D87" s="3" t="str">
        <f>IF(""=Redigering!E77,"",(Redigering!E77))</f>
        <v/>
      </c>
      <c r="E87" s="195" t="str">
        <f>IF(""=Redigering!F78,"",(Redigering!F78))</f>
        <v/>
      </c>
      <c r="F87" s="3" t="str">
        <f>IF(""=Redigering!G77,"",(Redigering!G77))</f>
        <v/>
      </c>
      <c r="G87" s="3" t="str">
        <f>IF(""=Redigering!H77,"",(Redigering!H77))</f>
        <v/>
      </c>
      <c r="H87" s="3" t="str">
        <f>IF(""=Redigering!I77,"",(Redigering!I77))</f>
        <v/>
      </c>
      <c r="I87" s="3" t="str">
        <f>IF(""=Redigering!J77,"",(Redigering!J77))</f>
        <v/>
      </c>
      <c r="J87" s="140"/>
      <c r="K87" s="141" t="str">
        <f t="shared" si="69"/>
        <v/>
      </c>
      <c r="L87" s="182" t="str">
        <f t="shared" si="70"/>
        <v/>
      </c>
      <c r="M87" s="3" t="str">
        <f>IF(""=Redigering!K77,"",(Redigering!K77))</f>
        <v/>
      </c>
      <c r="N87" s="3" t="str">
        <f>IF(""=Redigering!L77,"",(Redigering!L77))</f>
        <v/>
      </c>
      <c r="O87" s="3" t="str">
        <f>IF(""=Redigering!M77,"",(Redigering!M77))</f>
        <v/>
      </c>
      <c r="P87" s="3" t="str">
        <f>IF(""=Redigering!N77,"",(Redigering!N77))</f>
        <v/>
      </c>
      <c r="Q87" s="3" t="str">
        <f>IF(""=Redigering!O77,"",(Redigering!O77))</f>
        <v/>
      </c>
      <c r="R87" s="3" t="str">
        <f>IF(""=Redigering!P77,"",(Redigering!P77))</f>
        <v/>
      </c>
      <c r="S87" s="3" t="str">
        <f>IF(""=Redigering!Q77,"",(Redigering!Q77))</f>
        <v/>
      </c>
      <c r="T87" s="3" t="str">
        <f>IF(""=Redigering!R77,"",(Redigering!R77))</f>
        <v/>
      </c>
      <c r="U87" s="3" t="str">
        <f>IF(""=Redigering!S77,"",(Redigering!S77))</f>
        <v/>
      </c>
      <c r="V87" s="3" t="str">
        <f>IF(""=Redigering!T77,"",(Redigering!T77))</f>
        <v/>
      </c>
      <c r="W87" s="3" t="str">
        <f>IF(""=Redigering!U77,"",(Redigering!U77))</f>
        <v/>
      </c>
      <c r="X87" s="3" t="str">
        <f>IF(""=Redigering!V77,"",(Redigering!V77))</f>
        <v/>
      </c>
      <c r="Y87" s="3" t="str">
        <f>IF(""=Redigering!W77,"",(Redigering!W77))</f>
        <v/>
      </c>
      <c r="Z87" s="3" t="str">
        <f>IF(""=Redigering!X77,"",(Redigering!X77))</f>
        <v/>
      </c>
      <c r="AC87" s="41" t="str">
        <f t="shared" si="35"/>
        <v/>
      </c>
      <c r="AD87" s="50" t="str">
        <f t="shared" si="39"/>
        <v/>
      </c>
      <c r="AE87" s="39" t="str">
        <f t="shared" si="40"/>
        <v/>
      </c>
      <c r="AF87" s="40" t="str">
        <f t="shared" si="67"/>
        <v/>
      </c>
      <c r="AG87" s="50" t="str">
        <f t="shared" si="41"/>
        <v/>
      </c>
      <c r="AH87" s="39" t="str">
        <f t="shared" si="42"/>
        <v/>
      </c>
      <c r="AI87" s="51" t="str">
        <f t="shared" si="43"/>
        <v/>
      </c>
      <c r="AJ87" s="50" t="str">
        <f t="shared" si="44"/>
        <v/>
      </c>
      <c r="AK87" s="39" t="str">
        <f t="shared" si="45"/>
        <v/>
      </c>
      <c r="AL87" s="51" t="str">
        <f t="shared" si="46"/>
        <v/>
      </c>
      <c r="AM87" s="50" t="str">
        <f t="shared" si="47"/>
        <v/>
      </c>
      <c r="AN87" s="39" t="str">
        <f t="shared" si="48"/>
        <v/>
      </c>
      <c r="AO87" s="51" t="str">
        <f t="shared" si="68"/>
        <v/>
      </c>
      <c r="AP87" s="50" t="str">
        <f t="shared" si="49"/>
        <v/>
      </c>
      <c r="AQ87" s="39" t="str">
        <f t="shared" si="50"/>
        <v/>
      </c>
      <c r="AR87" s="51" t="str">
        <f t="shared" si="51"/>
        <v/>
      </c>
      <c r="AS87" s="50" t="str">
        <f t="shared" si="52"/>
        <v/>
      </c>
      <c r="AT87" s="39" t="str">
        <f t="shared" si="53"/>
        <v/>
      </c>
      <c r="AU87" s="51" t="str">
        <f t="shared" si="54"/>
        <v/>
      </c>
      <c r="AV87" s="43" t="str">
        <f t="shared" si="55"/>
        <v/>
      </c>
      <c r="AW87" s="39" t="str">
        <f t="shared" si="56"/>
        <v/>
      </c>
      <c r="AX87" s="40" t="str">
        <f t="shared" si="57"/>
        <v/>
      </c>
      <c r="AY87" s="43" t="str">
        <f t="shared" si="58"/>
        <v/>
      </c>
      <c r="AZ87" s="39" t="str">
        <f t="shared" si="59"/>
        <v/>
      </c>
      <c r="BA87" s="40" t="str">
        <f t="shared" si="60"/>
        <v/>
      </c>
      <c r="BB87" s="43" t="str">
        <f t="shared" si="61"/>
        <v/>
      </c>
      <c r="BC87" s="39" t="str">
        <f t="shared" si="62"/>
        <v/>
      </c>
      <c r="BD87" s="51" t="str">
        <f t="shared" si="63"/>
        <v/>
      </c>
      <c r="BE87" s="43" t="str">
        <f t="shared" si="64"/>
        <v/>
      </c>
      <c r="BF87" s="39" t="str">
        <f t="shared" si="65"/>
        <v/>
      </c>
      <c r="BG87" s="51" t="str">
        <f t="shared" si="66"/>
        <v/>
      </c>
    </row>
    <row r="88" spans="1:59" x14ac:dyDescent="0.25">
      <c r="A88" s="3" t="str">
        <f>IF(""=Redigering!A78,"",(Redigering!A78))</f>
        <v/>
      </c>
      <c r="B88" s="3" t="str">
        <f>IF(""=Redigering!C78,"",(Redigering!C78))</f>
        <v/>
      </c>
      <c r="C88" s="122" t="str">
        <f>IF(""=Redigering!D78,"",(Redigering!D78))</f>
        <v/>
      </c>
      <c r="D88" s="3" t="str">
        <f>IF(""=Redigering!E78,"",(Redigering!E78))</f>
        <v/>
      </c>
      <c r="E88" s="195" t="str">
        <f>IF(""=Redigering!F79,"",(Redigering!F79))</f>
        <v/>
      </c>
      <c r="F88" s="3" t="str">
        <f>IF(""=Redigering!G78,"",(Redigering!G78))</f>
        <v/>
      </c>
      <c r="G88" s="3" t="str">
        <f>IF(""=Redigering!H78,"",(Redigering!H78))</f>
        <v/>
      </c>
      <c r="H88" s="3" t="str">
        <f>IF(""=Redigering!I78,"",(Redigering!I78))</f>
        <v/>
      </c>
      <c r="I88" s="3" t="str">
        <f>IF(""=Redigering!J78,"",(Redigering!J78))</f>
        <v/>
      </c>
      <c r="J88" s="140"/>
      <c r="K88" s="141" t="str">
        <f t="shared" si="69"/>
        <v/>
      </c>
      <c r="L88" s="182" t="str">
        <f t="shared" si="70"/>
        <v/>
      </c>
      <c r="M88" s="3" t="str">
        <f>IF(""=Redigering!K78,"",(Redigering!K78))</f>
        <v/>
      </c>
      <c r="N88" s="3" t="str">
        <f>IF(""=Redigering!L78,"",(Redigering!L78))</f>
        <v/>
      </c>
      <c r="O88" s="3" t="str">
        <f>IF(""=Redigering!M78,"",(Redigering!M78))</f>
        <v/>
      </c>
      <c r="P88" s="3" t="str">
        <f>IF(""=Redigering!N78,"",(Redigering!N78))</f>
        <v/>
      </c>
      <c r="Q88" s="3" t="str">
        <f>IF(""=Redigering!O78,"",(Redigering!O78))</f>
        <v/>
      </c>
      <c r="R88" s="3" t="str">
        <f>IF(""=Redigering!P78,"",(Redigering!P78))</f>
        <v/>
      </c>
      <c r="S88" s="3" t="str">
        <f>IF(""=Redigering!Q78,"",(Redigering!Q78))</f>
        <v/>
      </c>
      <c r="T88" s="3" t="str">
        <f>IF(""=Redigering!R78,"",(Redigering!R78))</f>
        <v/>
      </c>
      <c r="U88" s="3" t="str">
        <f>IF(""=Redigering!S78,"",(Redigering!S78))</f>
        <v/>
      </c>
      <c r="V88" s="3" t="str">
        <f>IF(""=Redigering!T78,"",(Redigering!T78))</f>
        <v/>
      </c>
      <c r="W88" s="3" t="str">
        <f>IF(""=Redigering!U78,"",(Redigering!U78))</f>
        <v/>
      </c>
      <c r="X88" s="3" t="str">
        <f>IF(""=Redigering!V78,"",(Redigering!V78))</f>
        <v/>
      </c>
      <c r="Y88" s="3" t="str">
        <f>IF(""=Redigering!W78,"",(Redigering!W78))</f>
        <v/>
      </c>
      <c r="Z88" s="3" t="str">
        <f>IF(""=Redigering!X78,"",(Redigering!X78))</f>
        <v/>
      </c>
      <c r="AC88" s="41" t="str">
        <f t="shared" si="35"/>
        <v/>
      </c>
      <c r="AD88" s="50" t="str">
        <f t="shared" si="39"/>
        <v/>
      </c>
      <c r="AE88" s="39" t="str">
        <f t="shared" si="40"/>
        <v/>
      </c>
      <c r="AF88" s="40" t="str">
        <f t="shared" si="67"/>
        <v/>
      </c>
      <c r="AG88" s="50" t="str">
        <f t="shared" si="41"/>
        <v/>
      </c>
      <c r="AH88" s="39" t="str">
        <f t="shared" si="42"/>
        <v/>
      </c>
      <c r="AI88" s="51" t="str">
        <f t="shared" si="43"/>
        <v/>
      </c>
      <c r="AJ88" s="50" t="str">
        <f t="shared" si="44"/>
        <v/>
      </c>
      <c r="AK88" s="39" t="str">
        <f t="shared" si="45"/>
        <v/>
      </c>
      <c r="AL88" s="51" t="str">
        <f t="shared" si="46"/>
        <v/>
      </c>
      <c r="AM88" s="50" t="str">
        <f t="shared" si="47"/>
        <v/>
      </c>
      <c r="AN88" s="39" t="str">
        <f t="shared" si="48"/>
        <v/>
      </c>
      <c r="AO88" s="51" t="str">
        <f t="shared" si="68"/>
        <v/>
      </c>
      <c r="AP88" s="50" t="str">
        <f t="shared" si="49"/>
        <v/>
      </c>
      <c r="AQ88" s="39" t="str">
        <f t="shared" si="50"/>
        <v/>
      </c>
      <c r="AR88" s="51" t="str">
        <f t="shared" si="51"/>
        <v/>
      </c>
      <c r="AS88" s="50" t="str">
        <f t="shared" si="52"/>
        <v/>
      </c>
      <c r="AT88" s="39" t="str">
        <f t="shared" si="53"/>
        <v/>
      </c>
      <c r="AU88" s="51" t="str">
        <f t="shared" si="54"/>
        <v/>
      </c>
      <c r="AV88" s="43" t="str">
        <f t="shared" si="55"/>
        <v/>
      </c>
      <c r="AW88" s="39" t="str">
        <f t="shared" si="56"/>
        <v/>
      </c>
      <c r="AX88" s="40" t="str">
        <f t="shared" si="57"/>
        <v/>
      </c>
      <c r="AY88" s="43" t="str">
        <f t="shared" si="58"/>
        <v/>
      </c>
      <c r="AZ88" s="39" t="str">
        <f t="shared" si="59"/>
        <v/>
      </c>
      <c r="BA88" s="40" t="str">
        <f t="shared" si="60"/>
        <v/>
      </c>
      <c r="BB88" s="43" t="str">
        <f t="shared" si="61"/>
        <v/>
      </c>
      <c r="BC88" s="39" t="str">
        <f t="shared" si="62"/>
        <v/>
      </c>
      <c r="BD88" s="51" t="str">
        <f t="shared" si="63"/>
        <v/>
      </c>
      <c r="BE88" s="43" t="str">
        <f t="shared" si="64"/>
        <v/>
      </c>
      <c r="BF88" s="39" t="str">
        <f t="shared" si="65"/>
        <v/>
      </c>
      <c r="BG88" s="51" t="str">
        <f t="shared" si="66"/>
        <v/>
      </c>
    </row>
    <row r="89" spans="1:59" x14ac:dyDescent="0.25">
      <c r="A89" s="3" t="str">
        <f>IF(""=Redigering!A79,"",(Redigering!A79))</f>
        <v/>
      </c>
      <c r="B89" s="3" t="str">
        <f>IF(""=Redigering!C79,"",(Redigering!C79))</f>
        <v/>
      </c>
      <c r="C89" s="122" t="str">
        <f>IF(""=Redigering!D79,"",(Redigering!D79))</f>
        <v/>
      </c>
      <c r="D89" s="3" t="str">
        <f>IF(""=Redigering!E79,"",(Redigering!E79))</f>
        <v/>
      </c>
      <c r="E89" s="195" t="str">
        <f>IF(""=Redigering!F80,"",(Redigering!F80))</f>
        <v/>
      </c>
      <c r="F89" s="3" t="str">
        <f>IF(""=Redigering!G79,"",(Redigering!G79))</f>
        <v/>
      </c>
      <c r="G89" s="3" t="str">
        <f>IF(""=Redigering!H79,"",(Redigering!H79))</f>
        <v/>
      </c>
      <c r="H89" s="3" t="str">
        <f>IF(""=Redigering!I79,"",(Redigering!I79))</f>
        <v/>
      </c>
      <c r="I89" s="3" t="str">
        <f>IF(""=Redigering!J79,"",(Redigering!J79))</f>
        <v/>
      </c>
      <c r="J89" s="140"/>
      <c r="K89" s="141" t="str">
        <f t="shared" si="69"/>
        <v/>
      </c>
      <c r="L89" s="182" t="str">
        <f t="shared" si="70"/>
        <v/>
      </c>
      <c r="M89" s="3" t="str">
        <f>IF(""=Redigering!K79,"",(Redigering!K79))</f>
        <v/>
      </c>
      <c r="N89" s="3" t="str">
        <f>IF(""=Redigering!L79,"",(Redigering!L79))</f>
        <v/>
      </c>
      <c r="O89" s="3" t="str">
        <f>IF(""=Redigering!M79,"",(Redigering!M79))</f>
        <v/>
      </c>
      <c r="P89" s="3" t="str">
        <f>IF(""=Redigering!N79,"",(Redigering!N79))</f>
        <v/>
      </c>
      <c r="Q89" s="3" t="str">
        <f>IF(""=Redigering!O79,"",(Redigering!O79))</f>
        <v/>
      </c>
      <c r="R89" s="3" t="str">
        <f>IF(""=Redigering!P79,"",(Redigering!P79))</f>
        <v/>
      </c>
      <c r="S89" s="3" t="str">
        <f>IF(""=Redigering!Q79,"",(Redigering!Q79))</f>
        <v/>
      </c>
      <c r="T89" s="3" t="str">
        <f>IF(""=Redigering!R79,"",(Redigering!R79))</f>
        <v/>
      </c>
      <c r="U89" s="3" t="str">
        <f>IF(""=Redigering!S79,"",(Redigering!S79))</f>
        <v/>
      </c>
      <c r="V89" s="3" t="str">
        <f>IF(""=Redigering!T79,"",(Redigering!T79))</f>
        <v/>
      </c>
      <c r="W89" s="3" t="str">
        <f>IF(""=Redigering!U79,"",(Redigering!U79))</f>
        <v/>
      </c>
      <c r="X89" s="3" t="str">
        <f>IF(""=Redigering!V79,"",(Redigering!V79))</f>
        <v/>
      </c>
      <c r="Y89" s="3" t="str">
        <f>IF(""=Redigering!W79,"",(Redigering!W79))</f>
        <v/>
      </c>
      <c r="Z89" s="3" t="str">
        <f>IF(""=Redigering!X79,"",(Redigering!X79))</f>
        <v/>
      </c>
      <c r="AC89" s="41" t="str">
        <f t="shared" si="35"/>
        <v/>
      </c>
      <c r="AD89" s="50" t="str">
        <f t="shared" si="39"/>
        <v/>
      </c>
      <c r="AE89" s="39" t="str">
        <f t="shared" si="40"/>
        <v/>
      </c>
      <c r="AF89" s="40" t="str">
        <f t="shared" si="67"/>
        <v/>
      </c>
      <c r="AG89" s="50" t="str">
        <f t="shared" si="41"/>
        <v/>
      </c>
      <c r="AH89" s="39" t="str">
        <f t="shared" si="42"/>
        <v/>
      </c>
      <c r="AI89" s="51" t="str">
        <f t="shared" si="43"/>
        <v/>
      </c>
      <c r="AJ89" s="50" t="str">
        <f t="shared" si="44"/>
        <v/>
      </c>
      <c r="AK89" s="39" t="str">
        <f t="shared" si="45"/>
        <v/>
      </c>
      <c r="AL89" s="51" t="str">
        <f t="shared" si="46"/>
        <v/>
      </c>
      <c r="AM89" s="50" t="str">
        <f t="shared" si="47"/>
        <v/>
      </c>
      <c r="AN89" s="39" t="str">
        <f t="shared" si="48"/>
        <v/>
      </c>
      <c r="AO89" s="51" t="str">
        <f t="shared" si="68"/>
        <v/>
      </c>
      <c r="AP89" s="50" t="str">
        <f t="shared" si="49"/>
        <v/>
      </c>
      <c r="AQ89" s="39" t="str">
        <f t="shared" si="50"/>
        <v/>
      </c>
      <c r="AR89" s="51" t="str">
        <f t="shared" si="51"/>
        <v/>
      </c>
      <c r="AS89" s="50" t="str">
        <f t="shared" si="52"/>
        <v/>
      </c>
      <c r="AT89" s="39" t="str">
        <f t="shared" si="53"/>
        <v/>
      </c>
      <c r="AU89" s="51" t="str">
        <f t="shared" si="54"/>
        <v/>
      </c>
      <c r="AV89" s="43" t="str">
        <f t="shared" si="55"/>
        <v/>
      </c>
      <c r="AW89" s="39" t="str">
        <f t="shared" si="56"/>
        <v/>
      </c>
      <c r="AX89" s="40" t="str">
        <f t="shared" si="57"/>
        <v/>
      </c>
      <c r="AY89" s="43" t="str">
        <f t="shared" si="58"/>
        <v/>
      </c>
      <c r="AZ89" s="39" t="str">
        <f t="shared" si="59"/>
        <v/>
      </c>
      <c r="BA89" s="40" t="str">
        <f t="shared" si="60"/>
        <v/>
      </c>
      <c r="BB89" s="43" t="str">
        <f t="shared" si="61"/>
        <v/>
      </c>
      <c r="BC89" s="39" t="str">
        <f t="shared" si="62"/>
        <v/>
      </c>
      <c r="BD89" s="51" t="str">
        <f t="shared" si="63"/>
        <v/>
      </c>
      <c r="BE89" s="43" t="str">
        <f t="shared" si="64"/>
        <v/>
      </c>
      <c r="BF89" s="39" t="str">
        <f t="shared" si="65"/>
        <v/>
      </c>
      <c r="BG89" s="51" t="str">
        <f t="shared" si="66"/>
        <v/>
      </c>
    </row>
    <row r="90" spans="1:59" x14ac:dyDescent="0.25">
      <c r="A90" s="3" t="str">
        <f>IF(""=Redigering!A80,"",(Redigering!A80))</f>
        <v/>
      </c>
      <c r="B90" s="3" t="str">
        <f>IF(""=Redigering!C80,"",(Redigering!C80))</f>
        <v/>
      </c>
      <c r="C90" s="122" t="str">
        <f>IF(""=Redigering!D80,"",(Redigering!D80))</f>
        <v/>
      </c>
      <c r="D90" s="3" t="str">
        <f>IF(""=Redigering!E80,"",(Redigering!E80))</f>
        <v/>
      </c>
      <c r="E90" s="195" t="str">
        <f>IF(""=Redigering!F81,"",(Redigering!F81))</f>
        <v/>
      </c>
      <c r="F90" s="3" t="str">
        <f>IF(""=Redigering!G80,"",(Redigering!G80))</f>
        <v/>
      </c>
      <c r="G90" s="3" t="str">
        <f>IF(""=Redigering!H80,"",(Redigering!H80))</f>
        <v/>
      </c>
      <c r="H90" s="3" t="str">
        <f>IF(""=Redigering!I80,"",(Redigering!I80))</f>
        <v/>
      </c>
      <c r="I90" s="3" t="str">
        <f>IF(""=Redigering!J80,"",(Redigering!J80))</f>
        <v/>
      </c>
      <c r="J90" s="140"/>
      <c r="K90" s="141" t="str">
        <f t="shared" si="69"/>
        <v/>
      </c>
      <c r="L90" s="182" t="str">
        <f t="shared" si="70"/>
        <v/>
      </c>
      <c r="M90" s="3" t="str">
        <f>IF(""=Redigering!K80,"",(Redigering!K80))</f>
        <v/>
      </c>
      <c r="N90" s="3" t="str">
        <f>IF(""=Redigering!L80,"",(Redigering!L80))</f>
        <v/>
      </c>
      <c r="O90" s="3" t="str">
        <f>IF(""=Redigering!M80,"",(Redigering!M80))</f>
        <v/>
      </c>
      <c r="P90" s="3" t="str">
        <f>IF(""=Redigering!N80,"",(Redigering!N80))</f>
        <v/>
      </c>
      <c r="Q90" s="3" t="str">
        <f>IF(""=Redigering!O80,"",(Redigering!O80))</f>
        <v/>
      </c>
      <c r="R90" s="3" t="str">
        <f>IF(""=Redigering!P80,"",(Redigering!P80))</f>
        <v/>
      </c>
      <c r="S90" s="3" t="str">
        <f>IF(""=Redigering!Q80,"",(Redigering!Q80))</f>
        <v/>
      </c>
      <c r="T90" s="3" t="str">
        <f>IF(""=Redigering!R80,"",(Redigering!R80))</f>
        <v/>
      </c>
      <c r="U90" s="3" t="str">
        <f>IF(""=Redigering!S80,"",(Redigering!S80))</f>
        <v/>
      </c>
      <c r="V90" s="3" t="str">
        <f>IF(""=Redigering!T80,"",(Redigering!T80))</f>
        <v/>
      </c>
      <c r="W90" s="3" t="str">
        <f>IF(""=Redigering!U80,"",(Redigering!U80))</f>
        <v/>
      </c>
      <c r="X90" s="3" t="str">
        <f>IF(""=Redigering!V80,"",(Redigering!V80))</f>
        <v/>
      </c>
      <c r="Y90" s="3" t="str">
        <f>IF(""=Redigering!W80,"",(Redigering!W80))</f>
        <v/>
      </c>
      <c r="Z90" s="3" t="str">
        <f>IF(""=Redigering!X80,"",(Redigering!X80))</f>
        <v/>
      </c>
      <c r="AC90" s="41" t="str">
        <f t="shared" si="35"/>
        <v/>
      </c>
      <c r="AD90" s="50" t="str">
        <f t="shared" si="39"/>
        <v/>
      </c>
      <c r="AE90" s="39" t="str">
        <f t="shared" si="40"/>
        <v/>
      </c>
      <c r="AF90" s="40" t="str">
        <f t="shared" si="67"/>
        <v/>
      </c>
      <c r="AG90" s="50" t="str">
        <f t="shared" si="41"/>
        <v/>
      </c>
      <c r="AH90" s="39" t="str">
        <f t="shared" si="42"/>
        <v/>
      </c>
      <c r="AI90" s="51" t="str">
        <f t="shared" si="43"/>
        <v/>
      </c>
      <c r="AJ90" s="50" t="str">
        <f t="shared" si="44"/>
        <v/>
      </c>
      <c r="AK90" s="39" t="str">
        <f t="shared" si="45"/>
        <v/>
      </c>
      <c r="AL90" s="51" t="str">
        <f t="shared" si="46"/>
        <v/>
      </c>
      <c r="AM90" s="50" t="str">
        <f t="shared" si="47"/>
        <v/>
      </c>
      <c r="AN90" s="39" t="str">
        <f t="shared" si="48"/>
        <v/>
      </c>
      <c r="AO90" s="51" t="str">
        <f t="shared" si="68"/>
        <v/>
      </c>
      <c r="AP90" s="50" t="str">
        <f t="shared" si="49"/>
        <v/>
      </c>
      <c r="AQ90" s="39" t="str">
        <f t="shared" si="50"/>
        <v/>
      </c>
      <c r="AR90" s="51" t="str">
        <f t="shared" si="51"/>
        <v/>
      </c>
      <c r="AS90" s="50" t="str">
        <f t="shared" si="52"/>
        <v/>
      </c>
      <c r="AT90" s="39" t="str">
        <f t="shared" si="53"/>
        <v/>
      </c>
      <c r="AU90" s="51" t="str">
        <f t="shared" si="54"/>
        <v/>
      </c>
      <c r="AV90" s="43" t="str">
        <f t="shared" si="55"/>
        <v/>
      </c>
      <c r="AW90" s="39" t="str">
        <f t="shared" si="56"/>
        <v/>
      </c>
      <c r="AX90" s="40" t="str">
        <f t="shared" si="57"/>
        <v/>
      </c>
      <c r="AY90" s="43" t="str">
        <f t="shared" si="58"/>
        <v/>
      </c>
      <c r="AZ90" s="39" t="str">
        <f t="shared" si="59"/>
        <v/>
      </c>
      <c r="BA90" s="40" t="str">
        <f t="shared" si="60"/>
        <v/>
      </c>
      <c r="BB90" s="43" t="str">
        <f t="shared" si="61"/>
        <v/>
      </c>
      <c r="BC90" s="39" t="str">
        <f t="shared" si="62"/>
        <v/>
      </c>
      <c r="BD90" s="51" t="str">
        <f t="shared" si="63"/>
        <v/>
      </c>
      <c r="BE90" s="43" t="str">
        <f t="shared" si="64"/>
        <v/>
      </c>
      <c r="BF90" s="39" t="str">
        <f t="shared" si="65"/>
        <v/>
      </c>
      <c r="BG90" s="51" t="str">
        <f t="shared" si="66"/>
        <v/>
      </c>
    </row>
    <row r="91" spans="1:59" x14ac:dyDescent="0.25">
      <c r="A91" s="3" t="str">
        <f>IF(""=Redigering!A81,"",(Redigering!A81))</f>
        <v/>
      </c>
      <c r="B91" s="3" t="str">
        <f>IF(""=Redigering!C81,"",(Redigering!C81))</f>
        <v/>
      </c>
      <c r="C91" s="122" t="str">
        <f>IF(""=Redigering!D81,"",(Redigering!D81))</f>
        <v/>
      </c>
      <c r="D91" s="3" t="str">
        <f>IF(""=Redigering!E81,"",(Redigering!E81))</f>
        <v/>
      </c>
      <c r="E91" s="195" t="str">
        <f>IF(""=Redigering!F82,"",(Redigering!F82))</f>
        <v/>
      </c>
      <c r="F91" s="3" t="str">
        <f>IF(""=Redigering!G81,"",(Redigering!G81))</f>
        <v/>
      </c>
      <c r="G91" s="3" t="str">
        <f>IF(""=Redigering!H81,"",(Redigering!H81))</f>
        <v/>
      </c>
      <c r="H91" s="3" t="str">
        <f>IF(""=Redigering!I81,"",(Redigering!I81))</f>
        <v/>
      </c>
      <c r="I91" s="3" t="str">
        <f>IF(""=Redigering!J81,"",(Redigering!J81))</f>
        <v/>
      </c>
      <c r="J91" s="140"/>
      <c r="K91" s="141" t="str">
        <f t="shared" si="69"/>
        <v/>
      </c>
      <c r="L91" s="182" t="str">
        <f t="shared" si="70"/>
        <v/>
      </c>
      <c r="M91" s="3" t="str">
        <f>IF(""=Redigering!K81,"",(Redigering!K81))</f>
        <v/>
      </c>
      <c r="N91" s="3" t="str">
        <f>IF(""=Redigering!L81,"",(Redigering!L81))</f>
        <v/>
      </c>
      <c r="O91" s="3" t="str">
        <f>IF(""=Redigering!M81,"",(Redigering!M81))</f>
        <v/>
      </c>
      <c r="P91" s="3" t="str">
        <f>IF(""=Redigering!N81,"",(Redigering!N81))</f>
        <v/>
      </c>
      <c r="Q91" s="3" t="str">
        <f>IF(""=Redigering!O81,"",(Redigering!O81))</f>
        <v/>
      </c>
      <c r="R91" s="3" t="str">
        <f>IF(""=Redigering!P81,"",(Redigering!P81))</f>
        <v/>
      </c>
      <c r="S91" s="3" t="str">
        <f>IF(""=Redigering!Q81,"",(Redigering!Q81))</f>
        <v/>
      </c>
      <c r="T91" s="3" t="str">
        <f>IF(""=Redigering!R81,"",(Redigering!R81))</f>
        <v/>
      </c>
      <c r="U91" s="3" t="str">
        <f>IF(""=Redigering!S81,"",(Redigering!S81))</f>
        <v/>
      </c>
      <c r="V91" s="3" t="str">
        <f>IF(""=Redigering!T81,"",(Redigering!T81))</f>
        <v/>
      </c>
      <c r="W91" s="3" t="str">
        <f>IF(""=Redigering!U81,"",(Redigering!U81))</f>
        <v/>
      </c>
      <c r="X91" s="3" t="str">
        <f>IF(""=Redigering!V81,"",(Redigering!V81))</f>
        <v/>
      </c>
      <c r="Y91" s="3" t="str">
        <f>IF(""=Redigering!W81,"",(Redigering!W81))</f>
        <v/>
      </c>
      <c r="Z91" s="3" t="str">
        <f>IF(""=Redigering!X81,"",(Redigering!X81))</f>
        <v/>
      </c>
      <c r="AC91" s="41" t="str">
        <f t="shared" si="35"/>
        <v/>
      </c>
      <c r="AD91" s="50" t="str">
        <f t="shared" si="39"/>
        <v/>
      </c>
      <c r="AE91" s="39" t="str">
        <f t="shared" si="40"/>
        <v/>
      </c>
      <c r="AF91" s="40" t="str">
        <f t="shared" si="67"/>
        <v/>
      </c>
      <c r="AG91" s="50" t="str">
        <f t="shared" si="41"/>
        <v/>
      </c>
      <c r="AH91" s="39" t="str">
        <f t="shared" si="42"/>
        <v/>
      </c>
      <c r="AI91" s="51" t="str">
        <f t="shared" si="43"/>
        <v/>
      </c>
      <c r="AJ91" s="50" t="str">
        <f t="shared" si="44"/>
        <v/>
      </c>
      <c r="AK91" s="39" t="str">
        <f t="shared" si="45"/>
        <v/>
      </c>
      <c r="AL91" s="51" t="str">
        <f t="shared" si="46"/>
        <v/>
      </c>
      <c r="AM91" s="50" t="str">
        <f t="shared" si="47"/>
        <v/>
      </c>
      <c r="AN91" s="39" t="str">
        <f t="shared" si="48"/>
        <v/>
      </c>
      <c r="AO91" s="51" t="str">
        <f t="shared" si="68"/>
        <v/>
      </c>
      <c r="AP91" s="50" t="str">
        <f t="shared" si="49"/>
        <v/>
      </c>
      <c r="AQ91" s="39" t="str">
        <f t="shared" si="50"/>
        <v/>
      </c>
      <c r="AR91" s="51" t="str">
        <f t="shared" si="51"/>
        <v/>
      </c>
      <c r="AS91" s="50" t="str">
        <f t="shared" si="52"/>
        <v/>
      </c>
      <c r="AT91" s="39" t="str">
        <f t="shared" si="53"/>
        <v/>
      </c>
      <c r="AU91" s="51" t="str">
        <f t="shared" si="54"/>
        <v/>
      </c>
      <c r="AV91" s="43" t="str">
        <f t="shared" si="55"/>
        <v/>
      </c>
      <c r="AW91" s="39" t="str">
        <f t="shared" si="56"/>
        <v/>
      </c>
      <c r="AX91" s="40" t="str">
        <f t="shared" si="57"/>
        <v/>
      </c>
      <c r="AY91" s="43" t="str">
        <f t="shared" si="58"/>
        <v/>
      </c>
      <c r="AZ91" s="39" t="str">
        <f t="shared" si="59"/>
        <v/>
      </c>
      <c r="BA91" s="40" t="str">
        <f t="shared" si="60"/>
        <v/>
      </c>
      <c r="BB91" s="43" t="str">
        <f t="shared" si="61"/>
        <v/>
      </c>
      <c r="BC91" s="39" t="str">
        <f t="shared" si="62"/>
        <v/>
      </c>
      <c r="BD91" s="51" t="str">
        <f t="shared" si="63"/>
        <v/>
      </c>
      <c r="BE91" s="43" t="str">
        <f t="shared" si="64"/>
        <v/>
      </c>
      <c r="BF91" s="39" t="str">
        <f t="shared" si="65"/>
        <v/>
      </c>
      <c r="BG91" s="51" t="str">
        <f t="shared" si="66"/>
        <v/>
      </c>
    </row>
    <row r="92" spans="1:59" x14ac:dyDescent="0.25">
      <c r="A92" s="3" t="str">
        <f>IF(""=Redigering!A82,"",(Redigering!A82))</f>
        <v/>
      </c>
      <c r="B92" s="3" t="str">
        <f>IF(""=Redigering!C82,"",(Redigering!C82))</f>
        <v/>
      </c>
      <c r="C92" s="122" t="str">
        <f>IF(""=Redigering!D82,"",(Redigering!D82))</f>
        <v/>
      </c>
      <c r="D92" s="3" t="str">
        <f>IF(""=Redigering!E82,"",(Redigering!E82))</f>
        <v/>
      </c>
      <c r="E92" s="195" t="str">
        <f>IF(""=Redigering!F83,"",(Redigering!F83))</f>
        <v/>
      </c>
      <c r="F92" s="3" t="str">
        <f>IF(""=Redigering!G82,"",(Redigering!G82))</f>
        <v/>
      </c>
      <c r="G92" s="3" t="str">
        <f>IF(""=Redigering!H82,"",(Redigering!H82))</f>
        <v/>
      </c>
      <c r="H92" s="3" t="str">
        <f>IF(""=Redigering!I82,"",(Redigering!I82))</f>
        <v/>
      </c>
      <c r="I92" s="3" t="str">
        <f>IF(""=Redigering!J82,"",(Redigering!J82))</f>
        <v/>
      </c>
      <c r="J92" s="140"/>
      <c r="K92" s="141" t="str">
        <f t="shared" si="69"/>
        <v/>
      </c>
      <c r="L92" s="182" t="str">
        <f t="shared" si="70"/>
        <v/>
      </c>
      <c r="M92" s="3" t="str">
        <f>IF(""=Redigering!K82,"",(Redigering!K82))</f>
        <v/>
      </c>
      <c r="N92" s="3" t="str">
        <f>IF(""=Redigering!L82,"",(Redigering!L82))</f>
        <v/>
      </c>
      <c r="O92" s="3" t="str">
        <f>IF(""=Redigering!M82,"",(Redigering!M82))</f>
        <v/>
      </c>
      <c r="P92" s="3" t="str">
        <f>IF(""=Redigering!N82,"",(Redigering!N82))</f>
        <v/>
      </c>
      <c r="Q92" s="3" t="str">
        <f>IF(""=Redigering!O82,"",(Redigering!O82))</f>
        <v/>
      </c>
      <c r="R92" s="3" t="str">
        <f>IF(""=Redigering!P82,"",(Redigering!P82))</f>
        <v/>
      </c>
      <c r="S92" s="3" t="str">
        <f>IF(""=Redigering!Q82,"",(Redigering!Q82))</f>
        <v/>
      </c>
      <c r="T92" s="3" t="str">
        <f>IF(""=Redigering!R82,"",(Redigering!R82))</f>
        <v/>
      </c>
      <c r="U92" s="3" t="str">
        <f>IF(""=Redigering!S82,"",(Redigering!S82))</f>
        <v/>
      </c>
      <c r="V92" s="3" t="str">
        <f>IF(""=Redigering!T82,"",(Redigering!T82))</f>
        <v/>
      </c>
      <c r="W92" s="3" t="str">
        <f>IF(""=Redigering!U82,"",(Redigering!U82))</f>
        <v/>
      </c>
      <c r="X92" s="3" t="str">
        <f>IF(""=Redigering!V82,"",(Redigering!V82))</f>
        <v/>
      </c>
      <c r="Y92" s="3" t="str">
        <f>IF(""=Redigering!W82,"",(Redigering!W82))</f>
        <v/>
      </c>
      <c r="Z92" s="3" t="str">
        <f>IF(""=Redigering!X82,"",(Redigering!X82))</f>
        <v/>
      </c>
      <c r="AC92" s="41" t="str">
        <f t="shared" si="35"/>
        <v/>
      </c>
      <c r="AD92" s="50" t="str">
        <f t="shared" si="39"/>
        <v/>
      </c>
      <c r="AE92" s="39" t="str">
        <f t="shared" si="40"/>
        <v/>
      </c>
      <c r="AF92" s="40" t="str">
        <f t="shared" si="67"/>
        <v/>
      </c>
      <c r="AG92" s="50" t="str">
        <f t="shared" si="41"/>
        <v/>
      </c>
      <c r="AH92" s="39" t="str">
        <f t="shared" si="42"/>
        <v/>
      </c>
      <c r="AI92" s="51" t="str">
        <f t="shared" si="43"/>
        <v/>
      </c>
      <c r="AJ92" s="50" t="str">
        <f t="shared" si="44"/>
        <v/>
      </c>
      <c r="AK92" s="39" t="str">
        <f t="shared" si="45"/>
        <v/>
      </c>
      <c r="AL92" s="51" t="str">
        <f t="shared" si="46"/>
        <v/>
      </c>
      <c r="AM92" s="50" t="str">
        <f t="shared" si="47"/>
        <v/>
      </c>
      <c r="AN92" s="39" t="str">
        <f t="shared" si="48"/>
        <v/>
      </c>
      <c r="AO92" s="51" t="str">
        <f t="shared" si="68"/>
        <v/>
      </c>
      <c r="AP92" s="50" t="str">
        <f t="shared" si="49"/>
        <v/>
      </c>
      <c r="AQ92" s="39" t="str">
        <f t="shared" si="50"/>
        <v/>
      </c>
      <c r="AR92" s="51" t="str">
        <f t="shared" si="51"/>
        <v/>
      </c>
      <c r="AS92" s="50" t="str">
        <f t="shared" si="52"/>
        <v/>
      </c>
      <c r="AT92" s="39" t="str">
        <f t="shared" si="53"/>
        <v/>
      </c>
      <c r="AU92" s="51" t="str">
        <f t="shared" si="54"/>
        <v/>
      </c>
      <c r="AV92" s="43" t="str">
        <f t="shared" si="55"/>
        <v/>
      </c>
      <c r="AW92" s="39" t="str">
        <f t="shared" si="56"/>
        <v/>
      </c>
      <c r="AX92" s="40" t="str">
        <f t="shared" si="57"/>
        <v/>
      </c>
      <c r="AY92" s="43" t="str">
        <f t="shared" si="58"/>
        <v/>
      </c>
      <c r="AZ92" s="39" t="str">
        <f t="shared" si="59"/>
        <v/>
      </c>
      <c r="BA92" s="40" t="str">
        <f t="shared" si="60"/>
        <v/>
      </c>
      <c r="BB92" s="43" t="str">
        <f t="shared" si="61"/>
        <v/>
      </c>
      <c r="BC92" s="39" t="str">
        <f t="shared" si="62"/>
        <v/>
      </c>
      <c r="BD92" s="51" t="str">
        <f t="shared" si="63"/>
        <v/>
      </c>
      <c r="BE92" s="43" t="str">
        <f t="shared" si="64"/>
        <v/>
      </c>
      <c r="BF92" s="39" t="str">
        <f t="shared" si="65"/>
        <v/>
      </c>
      <c r="BG92" s="51" t="str">
        <f t="shared" si="66"/>
        <v/>
      </c>
    </row>
    <row r="93" spans="1:59" x14ac:dyDescent="0.25">
      <c r="A93" s="3" t="str">
        <f>IF(""=Redigering!A83,"",(Redigering!A83))</f>
        <v/>
      </c>
      <c r="B93" s="3" t="str">
        <f>IF(""=Redigering!C83,"",(Redigering!C83))</f>
        <v/>
      </c>
      <c r="C93" s="122" t="str">
        <f>IF(""=Redigering!D83,"",(Redigering!D83))</f>
        <v/>
      </c>
      <c r="D93" s="3" t="str">
        <f>IF(""=Redigering!E83,"",(Redigering!E83))</f>
        <v/>
      </c>
      <c r="E93" s="195" t="str">
        <f>IF(""=Redigering!F84,"",(Redigering!F84))</f>
        <v/>
      </c>
      <c r="F93" s="3" t="str">
        <f>IF(""=Redigering!G83,"",(Redigering!G83))</f>
        <v/>
      </c>
      <c r="G93" s="3" t="str">
        <f>IF(""=Redigering!H83,"",(Redigering!H83))</f>
        <v/>
      </c>
      <c r="H93" s="3" t="str">
        <f>IF(""=Redigering!I83,"",(Redigering!I83))</f>
        <v/>
      </c>
      <c r="I93" s="3" t="str">
        <f>IF(""=Redigering!J83,"",(Redigering!J83))</f>
        <v/>
      </c>
      <c r="J93" s="140"/>
      <c r="K93" s="141" t="str">
        <f t="shared" si="69"/>
        <v/>
      </c>
      <c r="L93" s="182" t="str">
        <f t="shared" si="70"/>
        <v/>
      </c>
      <c r="M93" s="3" t="str">
        <f>IF(""=Redigering!K83,"",(Redigering!K83))</f>
        <v/>
      </c>
      <c r="N93" s="3" t="str">
        <f>IF(""=Redigering!L83,"",(Redigering!L83))</f>
        <v/>
      </c>
      <c r="O93" s="3" t="str">
        <f>IF(""=Redigering!M83,"",(Redigering!M83))</f>
        <v/>
      </c>
      <c r="P93" s="3" t="str">
        <f>IF(""=Redigering!N83,"",(Redigering!N83))</f>
        <v/>
      </c>
      <c r="Q93" s="3" t="str">
        <f>IF(""=Redigering!O83,"",(Redigering!O83))</f>
        <v/>
      </c>
      <c r="R93" s="3" t="str">
        <f>IF(""=Redigering!P83,"",(Redigering!P83))</f>
        <v/>
      </c>
      <c r="S93" s="3" t="str">
        <f>IF(""=Redigering!Q83,"",(Redigering!Q83))</f>
        <v/>
      </c>
      <c r="T93" s="3" t="str">
        <f>IF(""=Redigering!R83,"",(Redigering!R83))</f>
        <v/>
      </c>
      <c r="U93" s="3" t="str">
        <f>IF(""=Redigering!S83,"",(Redigering!S83))</f>
        <v/>
      </c>
      <c r="V93" s="3" t="str">
        <f>IF(""=Redigering!T83,"",(Redigering!T83))</f>
        <v/>
      </c>
      <c r="W93" s="3" t="str">
        <f>IF(""=Redigering!U83,"",(Redigering!U83))</f>
        <v/>
      </c>
      <c r="X93" s="3" t="str">
        <f>IF(""=Redigering!V83,"",(Redigering!V83))</f>
        <v/>
      </c>
      <c r="Y93" s="3" t="str">
        <f>IF(""=Redigering!W83,"",(Redigering!W83))</f>
        <v/>
      </c>
      <c r="Z93" s="3" t="str">
        <f>IF(""=Redigering!X83,"",(Redigering!X83))</f>
        <v/>
      </c>
      <c r="AC93" s="41" t="str">
        <f t="shared" si="35"/>
        <v/>
      </c>
      <c r="AD93" s="50" t="str">
        <f t="shared" si="39"/>
        <v/>
      </c>
      <c r="AE93" s="39" t="str">
        <f t="shared" si="40"/>
        <v/>
      </c>
      <c r="AF93" s="40" t="str">
        <f t="shared" si="67"/>
        <v/>
      </c>
      <c r="AG93" s="50" t="str">
        <f t="shared" si="41"/>
        <v/>
      </c>
      <c r="AH93" s="39" t="str">
        <f t="shared" si="42"/>
        <v/>
      </c>
      <c r="AI93" s="51" t="str">
        <f t="shared" si="43"/>
        <v/>
      </c>
      <c r="AJ93" s="50" t="str">
        <f t="shared" si="44"/>
        <v/>
      </c>
      <c r="AK93" s="39" t="str">
        <f t="shared" si="45"/>
        <v/>
      </c>
      <c r="AL93" s="51" t="str">
        <f t="shared" si="46"/>
        <v/>
      </c>
      <c r="AM93" s="50" t="str">
        <f t="shared" si="47"/>
        <v/>
      </c>
      <c r="AN93" s="39" t="str">
        <f t="shared" si="48"/>
        <v/>
      </c>
      <c r="AO93" s="51" t="str">
        <f t="shared" si="68"/>
        <v/>
      </c>
      <c r="AP93" s="50" t="str">
        <f t="shared" si="49"/>
        <v/>
      </c>
      <c r="AQ93" s="39" t="str">
        <f t="shared" si="50"/>
        <v/>
      </c>
      <c r="AR93" s="51" t="str">
        <f t="shared" si="51"/>
        <v/>
      </c>
      <c r="AS93" s="50" t="str">
        <f t="shared" si="52"/>
        <v/>
      </c>
      <c r="AT93" s="39" t="str">
        <f t="shared" si="53"/>
        <v/>
      </c>
      <c r="AU93" s="51" t="str">
        <f t="shared" si="54"/>
        <v/>
      </c>
      <c r="AV93" s="43" t="str">
        <f t="shared" si="55"/>
        <v/>
      </c>
      <c r="AW93" s="39" t="str">
        <f t="shared" si="56"/>
        <v/>
      </c>
      <c r="AX93" s="40" t="str">
        <f t="shared" si="57"/>
        <v/>
      </c>
      <c r="AY93" s="43" t="str">
        <f t="shared" si="58"/>
        <v/>
      </c>
      <c r="AZ93" s="39" t="str">
        <f t="shared" si="59"/>
        <v/>
      </c>
      <c r="BA93" s="40" t="str">
        <f t="shared" si="60"/>
        <v/>
      </c>
      <c r="BB93" s="43" t="str">
        <f t="shared" si="61"/>
        <v/>
      </c>
      <c r="BC93" s="39" t="str">
        <f t="shared" si="62"/>
        <v/>
      </c>
      <c r="BD93" s="51" t="str">
        <f t="shared" si="63"/>
        <v/>
      </c>
      <c r="BE93" s="43" t="str">
        <f t="shared" si="64"/>
        <v/>
      </c>
      <c r="BF93" s="39" t="str">
        <f t="shared" si="65"/>
        <v/>
      </c>
      <c r="BG93" s="51" t="str">
        <f t="shared" si="66"/>
        <v/>
      </c>
    </row>
    <row r="94" spans="1:59" x14ac:dyDescent="0.25">
      <c r="A94" s="3" t="str">
        <f>IF(""=Redigering!A84,"",(Redigering!A84))</f>
        <v/>
      </c>
      <c r="B94" s="3" t="str">
        <f>IF(""=Redigering!C84,"",(Redigering!C84))</f>
        <v/>
      </c>
      <c r="C94" s="122" t="str">
        <f>IF(""=Redigering!D84,"",(Redigering!D84))</f>
        <v/>
      </c>
      <c r="D94" s="3" t="str">
        <f>IF(""=Redigering!E84,"",(Redigering!E84))</f>
        <v/>
      </c>
      <c r="E94" s="195" t="str">
        <f>IF(""=Redigering!F85,"",(Redigering!F85))</f>
        <v/>
      </c>
      <c r="F94" s="3" t="str">
        <f>IF(""=Redigering!G84,"",(Redigering!G84))</f>
        <v/>
      </c>
      <c r="G94" s="3" t="str">
        <f>IF(""=Redigering!H84,"",(Redigering!H84))</f>
        <v/>
      </c>
      <c r="H94" s="3" t="str">
        <f>IF(""=Redigering!I84,"",(Redigering!I84))</f>
        <v/>
      </c>
      <c r="I94" s="3" t="str">
        <f>IF(""=Redigering!J84,"",(Redigering!J84))</f>
        <v/>
      </c>
      <c r="J94" s="140"/>
      <c r="K94" s="141" t="str">
        <f t="shared" si="69"/>
        <v/>
      </c>
      <c r="L94" s="182" t="str">
        <f t="shared" si="70"/>
        <v/>
      </c>
      <c r="M94" s="3" t="str">
        <f>IF(""=Redigering!K84,"",(Redigering!K84))</f>
        <v/>
      </c>
      <c r="N94" s="3" t="str">
        <f>IF(""=Redigering!L84,"",(Redigering!L84))</f>
        <v/>
      </c>
      <c r="O94" s="3" t="str">
        <f>IF(""=Redigering!M84,"",(Redigering!M84))</f>
        <v/>
      </c>
      <c r="P94" s="3" t="str">
        <f>IF(""=Redigering!N84,"",(Redigering!N84))</f>
        <v/>
      </c>
      <c r="Q94" s="3" t="str">
        <f>IF(""=Redigering!O84,"",(Redigering!O84))</f>
        <v/>
      </c>
      <c r="R94" s="3" t="str">
        <f>IF(""=Redigering!P84,"",(Redigering!P84))</f>
        <v/>
      </c>
      <c r="S94" s="3" t="str">
        <f>IF(""=Redigering!Q84,"",(Redigering!Q84))</f>
        <v/>
      </c>
      <c r="T94" s="3" t="str">
        <f>IF(""=Redigering!R84,"",(Redigering!R84))</f>
        <v/>
      </c>
      <c r="U94" s="3" t="str">
        <f>IF(""=Redigering!S84,"",(Redigering!S84))</f>
        <v/>
      </c>
      <c r="V94" s="3" t="str">
        <f>IF(""=Redigering!T84,"",(Redigering!T84))</f>
        <v/>
      </c>
      <c r="W94" s="3" t="str">
        <f>IF(""=Redigering!U84,"",(Redigering!U84))</f>
        <v/>
      </c>
      <c r="X94" s="3" t="str">
        <f>IF(""=Redigering!V84,"",(Redigering!V84))</f>
        <v/>
      </c>
      <c r="Y94" s="3" t="str">
        <f>IF(""=Redigering!W84,"",(Redigering!W84))</f>
        <v/>
      </c>
      <c r="Z94" s="3" t="str">
        <f>IF(""=Redigering!X84,"",(Redigering!X84))</f>
        <v/>
      </c>
      <c r="AC94" s="41" t="str">
        <f t="shared" si="35"/>
        <v/>
      </c>
      <c r="AD94" s="50" t="str">
        <f t="shared" si="39"/>
        <v/>
      </c>
      <c r="AE94" s="39" t="str">
        <f t="shared" si="40"/>
        <v/>
      </c>
      <c r="AF94" s="40" t="str">
        <f t="shared" si="67"/>
        <v/>
      </c>
      <c r="AG94" s="50" t="str">
        <f t="shared" si="41"/>
        <v/>
      </c>
      <c r="AH94" s="39" t="str">
        <f t="shared" si="42"/>
        <v/>
      </c>
      <c r="AI94" s="51" t="str">
        <f t="shared" si="43"/>
        <v/>
      </c>
      <c r="AJ94" s="50" t="str">
        <f t="shared" si="44"/>
        <v/>
      </c>
      <c r="AK94" s="39" t="str">
        <f t="shared" si="45"/>
        <v/>
      </c>
      <c r="AL94" s="51" t="str">
        <f t="shared" si="46"/>
        <v/>
      </c>
      <c r="AM94" s="50" t="str">
        <f t="shared" si="47"/>
        <v/>
      </c>
      <c r="AN94" s="39" t="str">
        <f t="shared" si="48"/>
        <v/>
      </c>
      <c r="AO94" s="51" t="str">
        <f t="shared" si="68"/>
        <v/>
      </c>
      <c r="AP94" s="50" t="str">
        <f t="shared" si="49"/>
        <v/>
      </c>
      <c r="AQ94" s="39" t="str">
        <f t="shared" si="50"/>
        <v/>
      </c>
      <c r="AR94" s="51" t="str">
        <f t="shared" si="51"/>
        <v/>
      </c>
      <c r="AS94" s="50" t="str">
        <f t="shared" si="52"/>
        <v/>
      </c>
      <c r="AT94" s="39" t="str">
        <f t="shared" si="53"/>
        <v/>
      </c>
      <c r="AU94" s="51" t="str">
        <f t="shared" si="54"/>
        <v/>
      </c>
      <c r="AV94" s="43" t="str">
        <f t="shared" si="55"/>
        <v/>
      </c>
      <c r="AW94" s="39" t="str">
        <f t="shared" si="56"/>
        <v/>
      </c>
      <c r="AX94" s="40" t="str">
        <f t="shared" si="57"/>
        <v/>
      </c>
      <c r="AY94" s="43" t="str">
        <f t="shared" si="58"/>
        <v/>
      </c>
      <c r="AZ94" s="39" t="str">
        <f t="shared" si="59"/>
        <v/>
      </c>
      <c r="BA94" s="40" t="str">
        <f t="shared" si="60"/>
        <v/>
      </c>
      <c r="BB94" s="43" t="str">
        <f t="shared" si="61"/>
        <v/>
      </c>
      <c r="BC94" s="39" t="str">
        <f t="shared" si="62"/>
        <v/>
      </c>
      <c r="BD94" s="51" t="str">
        <f t="shared" si="63"/>
        <v/>
      </c>
      <c r="BE94" s="43" t="str">
        <f t="shared" si="64"/>
        <v/>
      </c>
      <c r="BF94" s="39" t="str">
        <f t="shared" si="65"/>
        <v/>
      </c>
      <c r="BG94" s="51" t="str">
        <f t="shared" si="66"/>
        <v/>
      </c>
    </row>
    <row r="95" spans="1:59" x14ac:dyDescent="0.25">
      <c r="A95" s="3" t="str">
        <f>IF(""=Redigering!A85,"",(Redigering!A85))</f>
        <v/>
      </c>
      <c r="B95" s="3" t="str">
        <f>IF(""=Redigering!C85,"",(Redigering!C85))</f>
        <v/>
      </c>
      <c r="C95" s="122" t="str">
        <f>IF(""=Redigering!D85,"",(Redigering!D85))</f>
        <v/>
      </c>
      <c r="D95" s="3" t="str">
        <f>IF(""=Redigering!E85,"",(Redigering!E85))</f>
        <v/>
      </c>
      <c r="E95" s="195" t="str">
        <f>IF(""=Redigering!F86,"",(Redigering!F86))</f>
        <v/>
      </c>
      <c r="F95" s="3" t="str">
        <f>IF(""=Redigering!G85,"",(Redigering!G85))</f>
        <v/>
      </c>
      <c r="G95" s="3" t="str">
        <f>IF(""=Redigering!H85,"",(Redigering!H85))</f>
        <v/>
      </c>
      <c r="H95" s="3" t="str">
        <f>IF(""=Redigering!I85,"",(Redigering!I85))</f>
        <v/>
      </c>
      <c r="I95" s="3" t="str">
        <f>IF(""=Redigering!J85,"",(Redigering!J85))</f>
        <v/>
      </c>
      <c r="J95" s="140"/>
      <c r="K95" s="141" t="str">
        <f t="shared" si="69"/>
        <v/>
      </c>
      <c r="L95" s="182" t="str">
        <f t="shared" si="70"/>
        <v/>
      </c>
      <c r="M95" s="3" t="str">
        <f>IF(""=Redigering!K85,"",(Redigering!K85))</f>
        <v/>
      </c>
      <c r="N95" s="3" t="str">
        <f>IF(""=Redigering!L85,"",(Redigering!L85))</f>
        <v/>
      </c>
      <c r="O95" s="3" t="str">
        <f>IF(""=Redigering!M85,"",(Redigering!M85))</f>
        <v/>
      </c>
      <c r="P95" s="3" t="str">
        <f>IF(""=Redigering!N85,"",(Redigering!N85))</f>
        <v/>
      </c>
      <c r="Q95" s="3" t="str">
        <f>IF(""=Redigering!O85,"",(Redigering!O85))</f>
        <v/>
      </c>
      <c r="R95" s="3" t="str">
        <f>IF(""=Redigering!P85,"",(Redigering!P85))</f>
        <v/>
      </c>
      <c r="S95" s="3" t="str">
        <f>IF(""=Redigering!Q85,"",(Redigering!Q85))</f>
        <v/>
      </c>
      <c r="T95" s="3" t="str">
        <f>IF(""=Redigering!R85,"",(Redigering!R85))</f>
        <v/>
      </c>
      <c r="U95" s="3" t="str">
        <f>IF(""=Redigering!S85,"",(Redigering!S85))</f>
        <v/>
      </c>
      <c r="V95" s="3" t="str">
        <f>IF(""=Redigering!T85,"",(Redigering!T85))</f>
        <v/>
      </c>
      <c r="W95" s="3" t="str">
        <f>IF(""=Redigering!U85,"",(Redigering!U85))</f>
        <v/>
      </c>
      <c r="X95" s="3" t="str">
        <f>IF(""=Redigering!V85,"",(Redigering!V85))</f>
        <v/>
      </c>
      <c r="Y95" s="3" t="str">
        <f>IF(""=Redigering!W85,"",(Redigering!W85))</f>
        <v/>
      </c>
      <c r="Z95" s="3" t="str">
        <f>IF(""=Redigering!X85,"",(Redigering!X85))</f>
        <v/>
      </c>
      <c r="AC95" s="41" t="str">
        <f t="shared" si="35"/>
        <v/>
      </c>
      <c r="AD95" s="50" t="str">
        <f t="shared" si="39"/>
        <v/>
      </c>
      <c r="AE95" s="39" t="str">
        <f t="shared" si="40"/>
        <v/>
      </c>
      <c r="AF95" s="40" t="str">
        <f t="shared" si="67"/>
        <v/>
      </c>
      <c r="AG95" s="50" t="str">
        <f t="shared" si="41"/>
        <v/>
      </c>
      <c r="AH95" s="39" t="str">
        <f t="shared" si="42"/>
        <v/>
      </c>
      <c r="AI95" s="51" t="str">
        <f t="shared" si="43"/>
        <v/>
      </c>
      <c r="AJ95" s="50" t="str">
        <f t="shared" si="44"/>
        <v/>
      </c>
      <c r="AK95" s="39" t="str">
        <f t="shared" si="45"/>
        <v/>
      </c>
      <c r="AL95" s="51" t="str">
        <f t="shared" si="46"/>
        <v/>
      </c>
      <c r="AM95" s="50" t="str">
        <f t="shared" si="47"/>
        <v/>
      </c>
      <c r="AN95" s="39" t="str">
        <f t="shared" si="48"/>
        <v/>
      </c>
      <c r="AO95" s="51" t="str">
        <f t="shared" si="68"/>
        <v/>
      </c>
      <c r="AP95" s="50" t="str">
        <f t="shared" si="49"/>
        <v/>
      </c>
      <c r="AQ95" s="39" t="str">
        <f t="shared" si="50"/>
        <v/>
      </c>
      <c r="AR95" s="51" t="str">
        <f t="shared" si="51"/>
        <v/>
      </c>
      <c r="AS95" s="50" t="str">
        <f t="shared" si="52"/>
        <v/>
      </c>
      <c r="AT95" s="39" t="str">
        <f t="shared" si="53"/>
        <v/>
      </c>
      <c r="AU95" s="51" t="str">
        <f t="shared" si="54"/>
        <v/>
      </c>
      <c r="AV95" s="43" t="str">
        <f t="shared" si="55"/>
        <v/>
      </c>
      <c r="AW95" s="39" t="str">
        <f t="shared" si="56"/>
        <v/>
      </c>
      <c r="AX95" s="40" t="str">
        <f t="shared" si="57"/>
        <v/>
      </c>
      <c r="AY95" s="43" t="str">
        <f t="shared" si="58"/>
        <v/>
      </c>
      <c r="AZ95" s="39" t="str">
        <f t="shared" si="59"/>
        <v/>
      </c>
      <c r="BA95" s="40" t="str">
        <f t="shared" si="60"/>
        <v/>
      </c>
      <c r="BB95" s="43" t="str">
        <f t="shared" si="61"/>
        <v/>
      </c>
      <c r="BC95" s="39" t="str">
        <f t="shared" si="62"/>
        <v/>
      </c>
      <c r="BD95" s="51" t="str">
        <f t="shared" si="63"/>
        <v/>
      </c>
      <c r="BE95" s="43" t="str">
        <f t="shared" si="64"/>
        <v/>
      </c>
      <c r="BF95" s="39" t="str">
        <f t="shared" si="65"/>
        <v/>
      </c>
      <c r="BG95" s="51" t="str">
        <f t="shared" si="66"/>
        <v/>
      </c>
    </row>
    <row r="96" spans="1:59" x14ac:dyDescent="0.25">
      <c r="A96" s="3" t="str">
        <f>IF(""=Redigering!A86,"",(Redigering!A86))</f>
        <v/>
      </c>
      <c r="B96" s="3" t="str">
        <f>IF(""=Redigering!C86,"",(Redigering!C86))</f>
        <v/>
      </c>
      <c r="C96" s="122" t="str">
        <f>IF(""=Redigering!D86,"",(Redigering!D86))</f>
        <v/>
      </c>
      <c r="D96" s="3" t="str">
        <f>IF(""=Redigering!E86,"",(Redigering!E86))</f>
        <v/>
      </c>
      <c r="E96" s="195" t="str">
        <f>IF(""=Redigering!F87,"",(Redigering!F87))</f>
        <v/>
      </c>
      <c r="F96" s="3" t="str">
        <f>IF(""=Redigering!G86,"",(Redigering!G86))</f>
        <v/>
      </c>
      <c r="G96" s="3" t="str">
        <f>IF(""=Redigering!H86,"",(Redigering!H86))</f>
        <v/>
      </c>
      <c r="H96" s="3" t="str">
        <f>IF(""=Redigering!I86,"",(Redigering!I86))</f>
        <v/>
      </c>
      <c r="I96" s="3" t="str">
        <f>IF(""=Redigering!J86,"",(Redigering!J86))</f>
        <v/>
      </c>
      <c r="J96" s="140"/>
      <c r="K96" s="141" t="str">
        <f t="shared" si="69"/>
        <v/>
      </c>
      <c r="L96" s="182" t="str">
        <f t="shared" si="70"/>
        <v/>
      </c>
      <c r="M96" s="3" t="str">
        <f>IF(""=Redigering!K86,"",(Redigering!K86))</f>
        <v/>
      </c>
      <c r="N96" s="3" t="str">
        <f>IF(""=Redigering!L86,"",(Redigering!L86))</f>
        <v/>
      </c>
      <c r="O96" s="3" t="str">
        <f>IF(""=Redigering!M86,"",(Redigering!M86))</f>
        <v/>
      </c>
      <c r="P96" s="3" t="str">
        <f>IF(""=Redigering!N86,"",(Redigering!N86))</f>
        <v/>
      </c>
      <c r="Q96" s="3" t="str">
        <f>IF(""=Redigering!O86,"",(Redigering!O86))</f>
        <v/>
      </c>
      <c r="R96" s="3" t="str">
        <f>IF(""=Redigering!P86,"",(Redigering!P86))</f>
        <v/>
      </c>
      <c r="S96" s="3" t="str">
        <f>IF(""=Redigering!Q86,"",(Redigering!Q86))</f>
        <v/>
      </c>
      <c r="T96" s="3" t="str">
        <f>IF(""=Redigering!R86,"",(Redigering!R86))</f>
        <v/>
      </c>
      <c r="U96" s="3" t="str">
        <f>IF(""=Redigering!S86,"",(Redigering!S86))</f>
        <v/>
      </c>
      <c r="V96" s="3" t="str">
        <f>IF(""=Redigering!T86,"",(Redigering!T86))</f>
        <v/>
      </c>
      <c r="W96" s="3" t="str">
        <f>IF(""=Redigering!U86,"",(Redigering!U86))</f>
        <v/>
      </c>
      <c r="X96" s="3" t="str">
        <f>IF(""=Redigering!V86,"",(Redigering!V86))</f>
        <v/>
      </c>
      <c r="Y96" s="3" t="str">
        <f>IF(""=Redigering!W86,"",(Redigering!W86))</f>
        <v/>
      </c>
      <c r="Z96" s="3" t="str">
        <f>IF(""=Redigering!X86,"",(Redigering!X86))</f>
        <v/>
      </c>
      <c r="AC96" s="41" t="str">
        <f t="shared" si="35"/>
        <v/>
      </c>
      <c r="AD96" s="50" t="str">
        <f t="shared" si="39"/>
        <v/>
      </c>
      <c r="AE96" s="39" t="str">
        <f t="shared" si="40"/>
        <v/>
      </c>
      <c r="AF96" s="40" t="str">
        <f t="shared" si="67"/>
        <v/>
      </c>
      <c r="AG96" s="50" t="str">
        <f t="shared" si="41"/>
        <v/>
      </c>
      <c r="AH96" s="39" t="str">
        <f t="shared" si="42"/>
        <v/>
      </c>
      <c r="AI96" s="51" t="str">
        <f t="shared" si="43"/>
        <v/>
      </c>
      <c r="AJ96" s="50" t="str">
        <f t="shared" si="44"/>
        <v/>
      </c>
      <c r="AK96" s="39" t="str">
        <f t="shared" si="45"/>
        <v/>
      </c>
      <c r="AL96" s="51" t="str">
        <f t="shared" si="46"/>
        <v/>
      </c>
      <c r="AM96" s="50" t="str">
        <f t="shared" si="47"/>
        <v/>
      </c>
      <c r="AN96" s="39" t="str">
        <f t="shared" si="48"/>
        <v/>
      </c>
      <c r="AO96" s="51" t="str">
        <f t="shared" si="68"/>
        <v/>
      </c>
      <c r="AP96" s="50" t="str">
        <f t="shared" si="49"/>
        <v/>
      </c>
      <c r="AQ96" s="39" t="str">
        <f t="shared" si="50"/>
        <v/>
      </c>
      <c r="AR96" s="51" t="str">
        <f t="shared" si="51"/>
        <v/>
      </c>
      <c r="AS96" s="50" t="str">
        <f t="shared" si="52"/>
        <v/>
      </c>
      <c r="AT96" s="39" t="str">
        <f t="shared" si="53"/>
        <v/>
      </c>
      <c r="AU96" s="51" t="str">
        <f t="shared" si="54"/>
        <v/>
      </c>
      <c r="AV96" s="43" t="str">
        <f t="shared" si="55"/>
        <v/>
      </c>
      <c r="AW96" s="39" t="str">
        <f t="shared" si="56"/>
        <v/>
      </c>
      <c r="AX96" s="40" t="str">
        <f t="shared" si="57"/>
        <v/>
      </c>
      <c r="AY96" s="43" t="str">
        <f t="shared" si="58"/>
        <v/>
      </c>
      <c r="AZ96" s="39" t="str">
        <f t="shared" si="59"/>
        <v/>
      </c>
      <c r="BA96" s="40" t="str">
        <f t="shared" si="60"/>
        <v/>
      </c>
      <c r="BB96" s="43" t="str">
        <f t="shared" si="61"/>
        <v/>
      </c>
      <c r="BC96" s="39" t="str">
        <f t="shared" si="62"/>
        <v/>
      </c>
      <c r="BD96" s="51" t="str">
        <f t="shared" si="63"/>
        <v/>
      </c>
      <c r="BE96" s="43" t="str">
        <f t="shared" si="64"/>
        <v/>
      </c>
      <c r="BF96" s="39" t="str">
        <f t="shared" si="65"/>
        <v/>
      </c>
      <c r="BG96" s="51" t="str">
        <f t="shared" si="66"/>
        <v/>
      </c>
    </row>
    <row r="97" spans="1:59" x14ac:dyDescent="0.25">
      <c r="A97" s="3" t="str">
        <f>IF(""=Redigering!A87,"",(Redigering!A87))</f>
        <v/>
      </c>
      <c r="B97" s="3" t="str">
        <f>IF(""=Redigering!C87,"",(Redigering!C87))</f>
        <v/>
      </c>
      <c r="C97" s="122" t="str">
        <f>IF(""=Redigering!D87,"",(Redigering!D87))</f>
        <v/>
      </c>
      <c r="D97" s="3" t="str">
        <f>IF(""=Redigering!E87,"",(Redigering!E87))</f>
        <v/>
      </c>
      <c r="E97" s="195" t="str">
        <f>IF(""=Redigering!F88,"",(Redigering!F88))</f>
        <v/>
      </c>
      <c r="F97" s="3" t="str">
        <f>IF(""=Redigering!G87,"",(Redigering!G87))</f>
        <v/>
      </c>
      <c r="G97" s="3" t="str">
        <f>IF(""=Redigering!H87,"",(Redigering!H87))</f>
        <v/>
      </c>
      <c r="H97" s="3" t="str">
        <f>IF(""=Redigering!I87,"",(Redigering!I87))</f>
        <v/>
      </c>
      <c r="I97" s="3" t="str">
        <f>IF(""=Redigering!J87,"",(Redigering!J87))</f>
        <v/>
      </c>
      <c r="J97" s="140"/>
      <c r="K97" s="141" t="str">
        <f t="shared" si="69"/>
        <v/>
      </c>
      <c r="L97" s="182" t="str">
        <f t="shared" si="70"/>
        <v/>
      </c>
      <c r="M97" s="3" t="str">
        <f>IF(""=Redigering!K87,"",(Redigering!K87))</f>
        <v/>
      </c>
      <c r="N97" s="3" t="str">
        <f>IF(""=Redigering!L87,"",(Redigering!L87))</f>
        <v/>
      </c>
      <c r="O97" s="3" t="str">
        <f>IF(""=Redigering!M87,"",(Redigering!M87))</f>
        <v/>
      </c>
      <c r="P97" s="3" t="str">
        <f>IF(""=Redigering!N87,"",(Redigering!N87))</f>
        <v/>
      </c>
      <c r="Q97" s="3" t="str">
        <f>IF(""=Redigering!O87,"",(Redigering!O87))</f>
        <v/>
      </c>
      <c r="R97" s="3" t="str">
        <f>IF(""=Redigering!P87,"",(Redigering!P87))</f>
        <v/>
      </c>
      <c r="S97" s="3" t="str">
        <f>IF(""=Redigering!Q87,"",(Redigering!Q87))</f>
        <v/>
      </c>
      <c r="T97" s="3" t="str">
        <f>IF(""=Redigering!R87,"",(Redigering!R87))</f>
        <v/>
      </c>
      <c r="U97" s="3" t="str">
        <f>IF(""=Redigering!S87,"",(Redigering!S87))</f>
        <v/>
      </c>
      <c r="V97" s="3" t="str">
        <f>IF(""=Redigering!T87,"",(Redigering!T87))</f>
        <v/>
      </c>
      <c r="W97" s="3" t="str">
        <f>IF(""=Redigering!U87,"",(Redigering!U87))</f>
        <v/>
      </c>
      <c r="X97" s="3" t="str">
        <f>IF(""=Redigering!V87,"",(Redigering!V87))</f>
        <v/>
      </c>
      <c r="Y97" s="3" t="str">
        <f>IF(""=Redigering!W87,"",(Redigering!W87))</f>
        <v/>
      </c>
      <c r="Z97" s="3" t="str">
        <f>IF(""=Redigering!X87,"",(Redigering!X87))</f>
        <v/>
      </c>
      <c r="AC97" s="41" t="str">
        <f t="shared" si="35"/>
        <v/>
      </c>
      <c r="AD97" s="50" t="str">
        <f t="shared" si="39"/>
        <v/>
      </c>
      <c r="AE97" s="39" t="str">
        <f t="shared" si="40"/>
        <v/>
      </c>
      <c r="AF97" s="40" t="str">
        <f t="shared" si="67"/>
        <v/>
      </c>
      <c r="AG97" s="50" t="str">
        <f t="shared" si="41"/>
        <v/>
      </c>
      <c r="AH97" s="39" t="str">
        <f t="shared" si="42"/>
        <v/>
      </c>
      <c r="AI97" s="51" t="str">
        <f t="shared" si="43"/>
        <v/>
      </c>
      <c r="AJ97" s="50" t="str">
        <f t="shared" si="44"/>
        <v/>
      </c>
      <c r="AK97" s="39" t="str">
        <f t="shared" si="45"/>
        <v/>
      </c>
      <c r="AL97" s="51" t="str">
        <f t="shared" si="46"/>
        <v/>
      </c>
      <c r="AM97" s="50" t="str">
        <f t="shared" si="47"/>
        <v/>
      </c>
      <c r="AN97" s="39" t="str">
        <f t="shared" si="48"/>
        <v/>
      </c>
      <c r="AO97" s="51" t="str">
        <f t="shared" si="68"/>
        <v/>
      </c>
      <c r="AP97" s="50" t="str">
        <f t="shared" si="49"/>
        <v/>
      </c>
      <c r="AQ97" s="39" t="str">
        <f t="shared" si="50"/>
        <v/>
      </c>
      <c r="AR97" s="51" t="str">
        <f t="shared" si="51"/>
        <v/>
      </c>
      <c r="AS97" s="50" t="str">
        <f t="shared" si="52"/>
        <v/>
      </c>
      <c r="AT97" s="39" t="str">
        <f t="shared" si="53"/>
        <v/>
      </c>
      <c r="AU97" s="51" t="str">
        <f t="shared" si="54"/>
        <v/>
      </c>
      <c r="AV97" s="43" t="str">
        <f t="shared" si="55"/>
        <v/>
      </c>
      <c r="AW97" s="39" t="str">
        <f t="shared" si="56"/>
        <v/>
      </c>
      <c r="AX97" s="40" t="str">
        <f t="shared" si="57"/>
        <v/>
      </c>
      <c r="AY97" s="43" t="str">
        <f t="shared" si="58"/>
        <v/>
      </c>
      <c r="AZ97" s="39" t="str">
        <f t="shared" si="59"/>
        <v/>
      </c>
      <c r="BA97" s="40" t="str">
        <f t="shared" si="60"/>
        <v/>
      </c>
      <c r="BB97" s="43" t="str">
        <f t="shared" si="61"/>
        <v/>
      </c>
      <c r="BC97" s="39" t="str">
        <f t="shared" si="62"/>
        <v/>
      </c>
      <c r="BD97" s="51" t="str">
        <f t="shared" si="63"/>
        <v/>
      </c>
      <c r="BE97" s="43" t="str">
        <f t="shared" si="64"/>
        <v/>
      </c>
      <c r="BF97" s="39" t="str">
        <f t="shared" si="65"/>
        <v/>
      </c>
      <c r="BG97" s="51" t="str">
        <f t="shared" si="66"/>
        <v/>
      </c>
    </row>
    <row r="98" spans="1:59" x14ac:dyDescent="0.25">
      <c r="A98" s="3" t="str">
        <f>IF(""=Redigering!A88,"",(Redigering!A88))</f>
        <v/>
      </c>
      <c r="B98" s="3" t="str">
        <f>IF(""=Redigering!C88,"",(Redigering!C88))</f>
        <v/>
      </c>
      <c r="C98" s="122" t="str">
        <f>IF(""=Redigering!D88,"",(Redigering!D88))</f>
        <v/>
      </c>
      <c r="D98" s="3" t="str">
        <f>IF(""=Redigering!E88,"",(Redigering!E88))</f>
        <v/>
      </c>
      <c r="E98" s="195" t="str">
        <f>IF(""=Redigering!F89,"",(Redigering!F89))</f>
        <v/>
      </c>
      <c r="F98" s="3" t="str">
        <f>IF(""=Redigering!G88,"",(Redigering!G88))</f>
        <v/>
      </c>
      <c r="G98" s="3" t="str">
        <f>IF(""=Redigering!H88,"",(Redigering!H88))</f>
        <v/>
      </c>
      <c r="H98" s="3" t="str">
        <f>IF(""=Redigering!I88,"",(Redigering!I88))</f>
        <v/>
      </c>
      <c r="I98" s="3" t="str">
        <f>IF(""=Redigering!J88,"",(Redigering!J88))</f>
        <v/>
      </c>
      <c r="J98" s="140"/>
      <c r="K98" s="141" t="str">
        <f t="shared" si="69"/>
        <v/>
      </c>
      <c r="L98" s="182" t="str">
        <f t="shared" si="70"/>
        <v/>
      </c>
      <c r="M98" s="3" t="str">
        <f>IF(""=Redigering!K88,"",(Redigering!K88))</f>
        <v/>
      </c>
      <c r="N98" s="3" t="str">
        <f>IF(""=Redigering!L88,"",(Redigering!L88))</f>
        <v/>
      </c>
      <c r="O98" s="3" t="str">
        <f>IF(""=Redigering!M88,"",(Redigering!M88))</f>
        <v/>
      </c>
      <c r="P98" s="3" t="str">
        <f>IF(""=Redigering!N88,"",(Redigering!N88))</f>
        <v/>
      </c>
      <c r="Q98" s="3" t="str">
        <f>IF(""=Redigering!O88,"",(Redigering!O88))</f>
        <v/>
      </c>
      <c r="R98" s="3" t="str">
        <f>IF(""=Redigering!P88,"",(Redigering!P88))</f>
        <v/>
      </c>
      <c r="S98" s="3" t="str">
        <f>IF(""=Redigering!Q88,"",(Redigering!Q88))</f>
        <v/>
      </c>
      <c r="T98" s="3" t="str">
        <f>IF(""=Redigering!R88,"",(Redigering!R88))</f>
        <v/>
      </c>
      <c r="U98" s="3" t="str">
        <f>IF(""=Redigering!S88,"",(Redigering!S88))</f>
        <v/>
      </c>
      <c r="V98" s="3" t="str">
        <f>IF(""=Redigering!T88,"",(Redigering!T88))</f>
        <v/>
      </c>
      <c r="W98" s="3" t="str">
        <f>IF(""=Redigering!U88,"",(Redigering!U88))</f>
        <v/>
      </c>
      <c r="X98" s="3" t="str">
        <f>IF(""=Redigering!V88,"",(Redigering!V88))</f>
        <v/>
      </c>
      <c r="Y98" s="3" t="str">
        <f>IF(""=Redigering!W88,"",(Redigering!W88))</f>
        <v/>
      </c>
      <c r="Z98" s="3" t="str">
        <f>IF(""=Redigering!X88,"",(Redigering!X88))</f>
        <v/>
      </c>
      <c r="AC98" s="41" t="str">
        <f t="shared" si="35"/>
        <v/>
      </c>
      <c r="AD98" s="50" t="str">
        <f t="shared" si="39"/>
        <v/>
      </c>
      <c r="AE98" s="39" t="str">
        <f t="shared" si="40"/>
        <v/>
      </c>
      <c r="AF98" s="40" t="str">
        <f t="shared" si="67"/>
        <v/>
      </c>
      <c r="AG98" s="50" t="str">
        <f t="shared" si="41"/>
        <v/>
      </c>
      <c r="AH98" s="39" t="str">
        <f t="shared" si="42"/>
        <v/>
      </c>
      <c r="AI98" s="51" t="str">
        <f t="shared" si="43"/>
        <v/>
      </c>
      <c r="AJ98" s="50" t="str">
        <f t="shared" si="44"/>
        <v/>
      </c>
      <c r="AK98" s="39" t="str">
        <f t="shared" si="45"/>
        <v/>
      </c>
      <c r="AL98" s="51" t="str">
        <f t="shared" si="46"/>
        <v/>
      </c>
      <c r="AM98" s="50" t="str">
        <f t="shared" si="47"/>
        <v/>
      </c>
      <c r="AN98" s="39" t="str">
        <f t="shared" si="48"/>
        <v/>
      </c>
      <c r="AO98" s="51" t="str">
        <f t="shared" si="68"/>
        <v/>
      </c>
      <c r="AP98" s="50" t="str">
        <f t="shared" si="49"/>
        <v/>
      </c>
      <c r="AQ98" s="39" t="str">
        <f t="shared" si="50"/>
        <v/>
      </c>
      <c r="AR98" s="51" t="str">
        <f t="shared" si="51"/>
        <v/>
      </c>
      <c r="AS98" s="50" t="str">
        <f t="shared" si="52"/>
        <v/>
      </c>
      <c r="AT98" s="39" t="str">
        <f t="shared" si="53"/>
        <v/>
      </c>
      <c r="AU98" s="51" t="str">
        <f t="shared" si="54"/>
        <v/>
      </c>
      <c r="AV98" s="43" t="str">
        <f t="shared" si="55"/>
        <v/>
      </c>
      <c r="AW98" s="39" t="str">
        <f t="shared" si="56"/>
        <v/>
      </c>
      <c r="AX98" s="40" t="str">
        <f t="shared" si="57"/>
        <v/>
      </c>
      <c r="AY98" s="43" t="str">
        <f t="shared" si="58"/>
        <v/>
      </c>
      <c r="AZ98" s="39" t="str">
        <f t="shared" si="59"/>
        <v/>
      </c>
      <c r="BA98" s="40" t="str">
        <f t="shared" si="60"/>
        <v/>
      </c>
      <c r="BB98" s="43" t="str">
        <f t="shared" si="61"/>
        <v/>
      </c>
      <c r="BC98" s="39" t="str">
        <f t="shared" si="62"/>
        <v/>
      </c>
      <c r="BD98" s="51" t="str">
        <f t="shared" si="63"/>
        <v/>
      </c>
      <c r="BE98" s="43" t="str">
        <f t="shared" si="64"/>
        <v/>
      </c>
      <c r="BF98" s="39" t="str">
        <f t="shared" si="65"/>
        <v/>
      </c>
      <c r="BG98" s="51" t="str">
        <f t="shared" si="66"/>
        <v/>
      </c>
    </row>
    <row r="99" spans="1:59" x14ac:dyDescent="0.25">
      <c r="A99" s="3" t="str">
        <f>IF(""=Redigering!A89,"",(Redigering!A89))</f>
        <v/>
      </c>
      <c r="B99" s="3" t="str">
        <f>IF(""=Redigering!C89,"",(Redigering!C89))</f>
        <v/>
      </c>
      <c r="C99" s="122" t="str">
        <f>IF(""=Redigering!D89,"",(Redigering!D89))</f>
        <v/>
      </c>
      <c r="D99" s="3" t="str">
        <f>IF(""=Redigering!E89,"",(Redigering!E89))</f>
        <v/>
      </c>
      <c r="E99" s="3" t="str">
        <f>IF(""=Redigering!F89,"",(Redigering!F89))</f>
        <v/>
      </c>
      <c r="F99" s="3" t="str">
        <f>IF(""=Redigering!G89,"",(Redigering!G89))</f>
        <v/>
      </c>
      <c r="G99" s="3" t="str">
        <f>IF(""=Redigering!H89,"",(Redigering!H89))</f>
        <v/>
      </c>
      <c r="H99" s="3" t="str">
        <f>IF(""=Redigering!I89,"",(Redigering!I89))</f>
        <v/>
      </c>
      <c r="I99" s="3" t="str">
        <f>IF(""=Redigering!J89,"",(Redigering!J89))</f>
        <v/>
      </c>
      <c r="J99" s="140"/>
      <c r="K99" s="141" t="str">
        <f t="shared" si="69"/>
        <v/>
      </c>
      <c r="L99" s="182" t="str">
        <f t="shared" si="70"/>
        <v/>
      </c>
      <c r="M99" s="3" t="str">
        <f>IF(""=Redigering!K89,"",(Redigering!K89))</f>
        <v/>
      </c>
      <c r="N99" s="3" t="str">
        <f>IF(""=Redigering!L89,"",(Redigering!L89))</f>
        <v/>
      </c>
      <c r="O99" s="3" t="str">
        <f>IF(""=Redigering!M89,"",(Redigering!M89))</f>
        <v/>
      </c>
      <c r="P99" s="3" t="str">
        <f>IF(""=Redigering!N89,"",(Redigering!N89))</f>
        <v/>
      </c>
      <c r="Q99" s="3" t="str">
        <f>IF(""=Redigering!O89,"",(Redigering!O89))</f>
        <v/>
      </c>
      <c r="R99" s="3" t="str">
        <f>IF(""=Redigering!P89,"",(Redigering!P89))</f>
        <v/>
      </c>
      <c r="S99" s="3" t="str">
        <f>IF(""=Redigering!Q89,"",(Redigering!Q89))</f>
        <v/>
      </c>
      <c r="T99" s="3" t="str">
        <f>IF(""=Redigering!R89,"",(Redigering!R89))</f>
        <v/>
      </c>
      <c r="U99" s="3" t="str">
        <f>IF(""=Redigering!S89,"",(Redigering!S89))</f>
        <v/>
      </c>
      <c r="V99" s="3" t="str">
        <f>IF(""=Redigering!T89,"",(Redigering!T89))</f>
        <v/>
      </c>
      <c r="W99" s="3" t="str">
        <f>IF(""=Redigering!U89,"",(Redigering!U89))</f>
        <v/>
      </c>
      <c r="X99" s="3" t="str">
        <f>IF(""=Redigering!V89,"",(Redigering!V89))</f>
        <v/>
      </c>
      <c r="Y99" s="3" t="str">
        <f>IF(""=Redigering!W89,"",(Redigering!W89))</f>
        <v/>
      </c>
      <c r="Z99" s="3" t="str">
        <f>IF(""=Redigering!X89,"",(Redigering!X89))</f>
        <v/>
      </c>
      <c r="AC99" s="41" t="str">
        <f t="shared" si="35"/>
        <v/>
      </c>
      <c r="AD99" s="50" t="str">
        <f t="shared" si="39"/>
        <v/>
      </c>
      <c r="AE99" s="39" t="str">
        <f t="shared" si="40"/>
        <v/>
      </c>
      <c r="AF99" s="40" t="str">
        <f t="shared" si="67"/>
        <v/>
      </c>
      <c r="AG99" s="50" t="str">
        <f t="shared" si="41"/>
        <v/>
      </c>
      <c r="AH99" s="39" t="str">
        <f t="shared" si="42"/>
        <v/>
      </c>
      <c r="AI99" s="51" t="str">
        <f t="shared" si="43"/>
        <v/>
      </c>
      <c r="AJ99" s="50" t="str">
        <f t="shared" si="44"/>
        <v/>
      </c>
      <c r="AK99" s="39" t="str">
        <f t="shared" si="45"/>
        <v/>
      </c>
      <c r="AL99" s="51" t="str">
        <f t="shared" si="46"/>
        <v/>
      </c>
      <c r="AM99" s="50" t="str">
        <f t="shared" si="47"/>
        <v/>
      </c>
      <c r="AN99" s="39" t="str">
        <f t="shared" si="48"/>
        <v/>
      </c>
      <c r="AO99" s="51" t="str">
        <f t="shared" si="68"/>
        <v/>
      </c>
      <c r="AP99" s="50" t="str">
        <f t="shared" si="49"/>
        <v/>
      </c>
      <c r="AQ99" s="39" t="str">
        <f t="shared" si="50"/>
        <v/>
      </c>
      <c r="AR99" s="51" t="str">
        <f t="shared" si="51"/>
        <v/>
      </c>
      <c r="AS99" s="50" t="str">
        <f t="shared" si="52"/>
        <v/>
      </c>
      <c r="AT99" s="39" t="str">
        <f t="shared" si="53"/>
        <v/>
      </c>
      <c r="AU99" s="51" t="str">
        <f t="shared" si="54"/>
        <v/>
      </c>
      <c r="AV99" s="43" t="str">
        <f t="shared" si="55"/>
        <v/>
      </c>
      <c r="AW99" s="39" t="str">
        <f t="shared" si="56"/>
        <v/>
      </c>
      <c r="AX99" s="40" t="str">
        <f t="shared" si="57"/>
        <v/>
      </c>
      <c r="AY99" s="43" t="str">
        <f t="shared" si="58"/>
        <v/>
      </c>
      <c r="AZ99" s="39" t="str">
        <f t="shared" si="59"/>
        <v/>
      </c>
      <c r="BA99" s="40" t="str">
        <f t="shared" si="60"/>
        <v/>
      </c>
      <c r="BB99" s="43" t="str">
        <f t="shared" si="61"/>
        <v/>
      </c>
      <c r="BC99" s="39" t="str">
        <f t="shared" si="62"/>
        <v/>
      </c>
      <c r="BD99" s="51" t="str">
        <f t="shared" si="63"/>
        <v/>
      </c>
      <c r="BE99" s="43" t="str">
        <f t="shared" si="64"/>
        <v/>
      </c>
      <c r="BF99" s="39" t="str">
        <f t="shared" si="65"/>
        <v/>
      </c>
      <c r="BG99" s="51" t="str">
        <f t="shared" si="66"/>
        <v/>
      </c>
    </row>
    <row r="100" spans="1:59" x14ac:dyDescent="0.25">
      <c r="A100" s="3" t="str">
        <f>IF(""=Redigering!A90,"",(Redigering!A90))</f>
        <v/>
      </c>
      <c r="B100" s="3" t="str">
        <f>IF(""=Redigering!C90,"",(Redigering!C90))</f>
        <v/>
      </c>
      <c r="C100" s="122" t="str">
        <f>IF(""=Redigering!D90,"",(Redigering!D90))</f>
        <v/>
      </c>
      <c r="D100" s="3" t="str">
        <f>IF(""=Redigering!E90,"",(Redigering!E90))</f>
        <v/>
      </c>
      <c r="E100" s="3" t="str">
        <f>IF(""=Redigering!F90,"",(Redigering!F90))</f>
        <v/>
      </c>
      <c r="F100" s="3" t="str">
        <f>IF(""=Redigering!G90,"",(Redigering!G90))</f>
        <v/>
      </c>
      <c r="G100" s="3" t="str">
        <f>IF(""=Redigering!H90,"",(Redigering!H90))</f>
        <v/>
      </c>
      <c r="H100" s="3" t="str">
        <f>IF(""=Redigering!I90,"",(Redigering!I90))</f>
        <v/>
      </c>
      <c r="I100" s="3" t="str">
        <f>IF(""=Redigering!J90,"",(Redigering!J90))</f>
        <v/>
      </c>
      <c r="J100" s="140"/>
      <c r="K100" s="141" t="str">
        <f t="shared" si="69"/>
        <v/>
      </c>
      <c r="L100" s="182" t="str">
        <f t="shared" si="70"/>
        <v/>
      </c>
      <c r="M100" s="3" t="str">
        <f>IF(""=Redigering!K90,"",(Redigering!K90))</f>
        <v/>
      </c>
      <c r="N100" s="3" t="str">
        <f>IF(""=Redigering!L90,"",(Redigering!L90))</f>
        <v/>
      </c>
      <c r="O100" s="3" t="str">
        <f>IF(""=Redigering!M90,"",(Redigering!M90))</f>
        <v/>
      </c>
      <c r="P100" s="3" t="str">
        <f>IF(""=Redigering!N90,"",(Redigering!N90))</f>
        <v/>
      </c>
      <c r="Q100" s="3" t="str">
        <f>IF(""=Redigering!O90,"",(Redigering!O90))</f>
        <v/>
      </c>
      <c r="R100" s="3" t="str">
        <f>IF(""=Redigering!P90,"",(Redigering!P90))</f>
        <v/>
      </c>
      <c r="S100" s="3" t="str">
        <f>IF(""=Redigering!Q90,"",(Redigering!Q90))</f>
        <v/>
      </c>
      <c r="T100" s="3" t="str">
        <f>IF(""=Redigering!R90,"",(Redigering!R90))</f>
        <v/>
      </c>
      <c r="U100" s="3" t="str">
        <f>IF(""=Redigering!S90,"",(Redigering!S90))</f>
        <v/>
      </c>
      <c r="V100" s="3" t="str">
        <f>IF(""=Redigering!T90,"",(Redigering!T90))</f>
        <v/>
      </c>
      <c r="W100" s="3" t="str">
        <f>IF(""=Redigering!U90,"",(Redigering!U90))</f>
        <v/>
      </c>
      <c r="X100" s="3" t="str">
        <f>IF(""=Redigering!V90,"",(Redigering!V90))</f>
        <v/>
      </c>
      <c r="Y100" s="3" t="str">
        <f>IF(""=Redigering!W90,"",(Redigering!W90))</f>
        <v/>
      </c>
      <c r="Z100" s="3" t="str">
        <f>IF(""=Redigering!X90,"",(Redigering!X90))</f>
        <v/>
      </c>
      <c r="AC100" s="41" t="str">
        <f t="shared" si="35"/>
        <v/>
      </c>
      <c r="AD100" s="50" t="str">
        <f t="shared" si="39"/>
        <v/>
      </c>
      <c r="AE100" s="39" t="str">
        <f t="shared" si="40"/>
        <v/>
      </c>
      <c r="AF100" s="40" t="str">
        <f t="shared" si="67"/>
        <v/>
      </c>
      <c r="AG100" s="50" t="str">
        <f t="shared" si="41"/>
        <v/>
      </c>
      <c r="AH100" s="39" t="str">
        <f t="shared" si="42"/>
        <v/>
      </c>
      <c r="AI100" s="51" t="str">
        <f t="shared" si="43"/>
        <v/>
      </c>
      <c r="AJ100" s="50" t="str">
        <f t="shared" si="44"/>
        <v/>
      </c>
      <c r="AK100" s="39" t="str">
        <f t="shared" si="45"/>
        <v/>
      </c>
      <c r="AL100" s="51" t="str">
        <f t="shared" si="46"/>
        <v/>
      </c>
      <c r="AM100" s="50" t="str">
        <f t="shared" si="47"/>
        <v/>
      </c>
      <c r="AN100" s="39" t="str">
        <f t="shared" si="48"/>
        <v/>
      </c>
      <c r="AO100" s="51" t="str">
        <f t="shared" si="68"/>
        <v/>
      </c>
      <c r="AP100" s="50" t="str">
        <f t="shared" si="49"/>
        <v/>
      </c>
      <c r="AQ100" s="39" t="str">
        <f t="shared" si="50"/>
        <v/>
      </c>
      <c r="AR100" s="51" t="str">
        <f t="shared" si="51"/>
        <v/>
      </c>
      <c r="AS100" s="50" t="str">
        <f t="shared" si="52"/>
        <v/>
      </c>
      <c r="AT100" s="39" t="str">
        <f t="shared" si="53"/>
        <v/>
      </c>
      <c r="AU100" s="51" t="str">
        <f t="shared" si="54"/>
        <v/>
      </c>
      <c r="AV100" s="43" t="str">
        <f t="shared" si="55"/>
        <v/>
      </c>
      <c r="AW100" s="39" t="str">
        <f t="shared" si="56"/>
        <v/>
      </c>
      <c r="AX100" s="40" t="str">
        <f t="shared" si="57"/>
        <v/>
      </c>
      <c r="AY100" s="43" t="str">
        <f t="shared" si="58"/>
        <v/>
      </c>
      <c r="AZ100" s="39" t="str">
        <f t="shared" si="59"/>
        <v/>
      </c>
      <c r="BA100" s="40" t="str">
        <f t="shared" si="60"/>
        <v/>
      </c>
      <c r="BB100" s="43" t="str">
        <f t="shared" si="61"/>
        <v/>
      </c>
      <c r="BC100" s="39" t="str">
        <f t="shared" si="62"/>
        <v/>
      </c>
      <c r="BD100" s="51" t="str">
        <f t="shared" si="63"/>
        <v/>
      </c>
      <c r="BE100" s="43" t="str">
        <f t="shared" si="64"/>
        <v/>
      </c>
      <c r="BF100" s="39" t="str">
        <f t="shared" si="65"/>
        <v/>
      </c>
      <c r="BG100" s="51" t="str">
        <f t="shared" si="66"/>
        <v/>
      </c>
    </row>
    <row r="101" spans="1:59" x14ac:dyDescent="0.25">
      <c r="A101" s="3" t="str">
        <f>IF(""=Redigering!A91,"",(Redigering!A91))</f>
        <v/>
      </c>
      <c r="B101" s="3" t="str">
        <f>IF(""=Redigering!C91,"",(Redigering!C91))</f>
        <v/>
      </c>
      <c r="C101" s="122" t="str">
        <f>IF(""=Redigering!D91,"",(Redigering!D91))</f>
        <v/>
      </c>
      <c r="D101" s="3" t="str">
        <f>IF(""=Redigering!E91,"",(Redigering!E91))</f>
        <v/>
      </c>
      <c r="E101" s="3" t="str">
        <f>IF(""=Redigering!F91,"",(Redigering!F91))</f>
        <v/>
      </c>
      <c r="F101" s="3" t="str">
        <f>IF(""=Redigering!G91,"",(Redigering!G91))</f>
        <v/>
      </c>
      <c r="G101" s="3" t="str">
        <f>IF(""=Redigering!H91,"",(Redigering!H91))</f>
        <v/>
      </c>
      <c r="H101" s="3" t="str">
        <f>IF(""=Redigering!I91,"",(Redigering!I91))</f>
        <v/>
      </c>
      <c r="I101" s="3" t="str">
        <f>IF(""=Redigering!J91,"",(Redigering!J91))</f>
        <v/>
      </c>
      <c r="J101" s="140"/>
      <c r="K101" s="141" t="str">
        <f t="shared" si="69"/>
        <v/>
      </c>
      <c r="L101" s="182" t="str">
        <f t="shared" si="70"/>
        <v/>
      </c>
      <c r="M101" s="3" t="str">
        <f>IF(""=Redigering!K91,"",(Redigering!K91))</f>
        <v/>
      </c>
      <c r="N101" s="3" t="str">
        <f>IF(""=Redigering!L91,"",(Redigering!L91))</f>
        <v/>
      </c>
      <c r="O101" s="3" t="str">
        <f>IF(""=Redigering!M91,"",(Redigering!M91))</f>
        <v/>
      </c>
      <c r="P101" s="3" t="str">
        <f>IF(""=Redigering!N91,"",(Redigering!N91))</f>
        <v/>
      </c>
      <c r="Q101" s="3" t="str">
        <f>IF(""=Redigering!O91,"",(Redigering!O91))</f>
        <v/>
      </c>
      <c r="R101" s="3" t="str">
        <f>IF(""=Redigering!P91,"",(Redigering!P91))</f>
        <v/>
      </c>
      <c r="S101" s="3" t="str">
        <f>IF(""=Redigering!Q91,"",(Redigering!Q91))</f>
        <v/>
      </c>
      <c r="T101" s="3" t="str">
        <f>IF(""=Redigering!R91,"",(Redigering!R91))</f>
        <v/>
      </c>
      <c r="U101" s="3" t="str">
        <f>IF(""=Redigering!S91,"",(Redigering!S91))</f>
        <v/>
      </c>
      <c r="V101" s="3" t="str">
        <f>IF(""=Redigering!T91,"",(Redigering!T91))</f>
        <v/>
      </c>
      <c r="W101" s="3" t="str">
        <f>IF(""=Redigering!U91,"",(Redigering!U91))</f>
        <v/>
      </c>
      <c r="X101" s="3" t="str">
        <f>IF(""=Redigering!V91,"",(Redigering!V91))</f>
        <v/>
      </c>
      <c r="Y101" s="3" t="str">
        <f>IF(""=Redigering!W91,"",(Redigering!W91))</f>
        <v/>
      </c>
      <c r="Z101" s="3" t="str">
        <f>IF(""=Redigering!X91,"",(Redigering!X91))</f>
        <v/>
      </c>
      <c r="AC101" s="41" t="str">
        <f t="shared" si="35"/>
        <v/>
      </c>
      <c r="AD101" s="50" t="str">
        <f t="shared" si="39"/>
        <v/>
      </c>
      <c r="AE101" s="39" t="str">
        <f t="shared" si="40"/>
        <v/>
      </c>
      <c r="AF101" s="40" t="str">
        <f t="shared" si="67"/>
        <v/>
      </c>
      <c r="AG101" s="50" t="str">
        <f t="shared" si="41"/>
        <v/>
      </c>
      <c r="AH101" s="39" t="str">
        <f t="shared" si="42"/>
        <v/>
      </c>
      <c r="AI101" s="51" t="str">
        <f t="shared" si="43"/>
        <v/>
      </c>
      <c r="AJ101" s="50" t="str">
        <f t="shared" si="44"/>
        <v/>
      </c>
      <c r="AK101" s="39" t="str">
        <f t="shared" si="45"/>
        <v/>
      </c>
      <c r="AL101" s="51" t="str">
        <f t="shared" si="46"/>
        <v/>
      </c>
      <c r="AM101" s="50" t="str">
        <f t="shared" si="47"/>
        <v/>
      </c>
      <c r="AN101" s="39" t="str">
        <f t="shared" si="48"/>
        <v/>
      </c>
      <c r="AO101" s="51" t="str">
        <f t="shared" si="68"/>
        <v/>
      </c>
      <c r="AP101" s="50" t="str">
        <f t="shared" si="49"/>
        <v/>
      </c>
      <c r="AQ101" s="39" t="str">
        <f t="shared" si="50"/>
        <v/>
      </c>
      <c r="AR101" s="51" t="str">
        <f t="shared" si="51"/>
        <v/>
      </c>
      <c r="AS101" s="50" t="str">
        <f t="shared" si="52"/>
        <v/>
      </c>
      <c r="AT101" s="39" t="str">
        <f t="shared" si="53"/>
        <v/>
      </c>
      <c r="AU101" s="51" t="str">
        <f t="shared" si="54"/>
        <v/>
      </c>
      <c r="AV101" s="43" t="str">
        <f t="shared" si="55"/>
        <v/>
      </c>
      <c r="AW101" s="39" t="str">
        <f t="shared" si="56"/>
        <v/>
      </c>
      <c r="AX101" s="40" t="str">
        <f t="shared" si="57"/>
        <v/>
      </c>
      <c r="AY101" s="43" t="str">
        <f t="shared" si="58"/>
        <v/>
      </c>
      <c r="AZ101" s="39" t="str">
        <f t="shared" si="59"/>
        <v/>
      </c>
      <c r="BA101" s="40" t="str">
        <f t="shared" si="60"/>
        <v/>
      </c>
      <c r="BB101" s="43" t="str">
        <f t="shared" si="61"/>
        <v/>
      </c>
      <c r="BC101" s="39" t="str">
        <f t="shared" si="62"/>
        <v/>
      </c>
      <c r="BD101" s="51" t="str">
        <f t="shared" si="63"/>
        <v/>
      </c>
      <c r="BE101" s="43" t="str">
        <f t="shared" si="64"/>
        <v/>
      </c>
      <c r="BF101" s="39" t="str">
        <f t="shared" si="65"/>
        <v/>
      </c>
      <c r="BG101" s="51" t="str">
        <f t="shared" si="66"/>
        <v/>
      </c>
    </row>
    <row r="102" spans="1:59" x14ac:dyDescent="0.25">
      <c r="A102" s="3" t="str">
        <f>IF(""=Redigering!A92,"",(Redigering!A92))</f>
        <v/>
      </c>
      <c r="B102" s="3" t="str">
        <f>IF(""=Redigering!C92,"",(Redigering!C92))</f>
        <v/>
      </c>
      <c r="C102" s="122" t="str">
        <f>IF(""=Redigering!D92,"",(Redigering!D92))</f>
        <v/>
      </c>
      <c r="D102" s="3" t="str">
        <f>IF(""=Redigering!E92,"",(Redigering!E92))</f>
        <v/>
      </c>
      <c r="E102" s="3" t="str">
        <f>IF(""=Redigering!F92,"",(Redigering!F92))</f>
        <v/>
      </c>
      <c r="F102" s="3" t="str">
        <f>IF(""=Redigering!G92,"",(Redigering!G92))</f>
        <v/>
      </c>
      <c r="G102" s="3" t="str">
        <f>IF(""=Redigering!H92,"",(Redigering!H92))</f>
        <v/>
      </c>
      <c r="H102" s="3" t="str">
        <f>IF(""=Redigering!I92,"",(Redigering!I92))</f>
        <v/>
      </c>
      <c r="I102" s="3" t="str">
        <f>IF(""=Redigering!J92,"",(Redigering!J92))</f>
        <v/>
      </c>
      <c r="J102" s="140"/>
      <c r="K102" s="141" t="str">
        <f t="shared" si="69"/>
        <v/>
      </c>
      <c r="L102" s="182" t="str">
        <f t="shared" si="70"/>
        <v/>
      </c>
      <c r="M102" s="3" t="str">
        <f>IF(""=Redigering!K92,"",(Redigering!K92))</f>
        <v/>
      </c>
      <c r="N102" s="3" t="str">
        <f>IF(""=Redigering!L92,"",(Redigering!L92))</f>
        <v/>
      </c>
      <c r="O102" s="3" t="str">
        <f>IF(""=Redigering!M92,"",(Redigering!M92))</f>
        <v/>
      </c>
      <c r="P102" s="3" t="str">
        <f>IF(""=Redigering!N92,"",(Redigering!N92))</f>
        <v/>
      </c>
      <c r="Q102" s="3" t="str">
        <f>IF(""=Redigering!O92,"",(Redigering!O92))</f>
        <v/>
      </c>
      <c r="R102" s="3" t="str">
        <f>IF(""=Redigering!P92,"",(Redigering!P92))</f>
        <v/>
      </c>
      <c r="S102" s="3" t="str">
        <f>IF(""=Redigering!Q92,"",(Redigering!Q92))</f>
        <v/>
      </c>
      <c r="T102" s="3" t="str">
        <f>IF(""=Redigering!R92,"",(Redigering!R92))</f>
        <v/>
      </c>
      <c r="U102" s="3" t="str">
        <f>IF(""=Redigering!S92,"",(Redigering!S92))</f>
        <v/>
      </c>
      <c r="V102" s="3" t="str">
        <f>IF(""=Redigering!T92,"",(Redigering!T92))</f>
        <v/>
      </c>
      <c r="W102" s="3" t="str">
        <f>IF(""=Redigering!U92,"",(Redigering!U92))</f>
        <v/>
      </c>
      <c r="X102" s="3" t="str">
        <f>IF(""=Redigering!V92,"",(Redigering!V92))</f>
        <v/>
      </c>
      <c r="Y102" s="3" t="str">
        <f>IF(""=Redigering!W92,"",(Redigering!W92))</f>
        <v/>
      </c>
      <c r="Z102" s="3" t="str">
        <f>IF(""=Redigering!X92,"",(Redigering!X92))</f>
        <v/>
      </c>
      <c r="AC102" s="41" t="str">
        <f t="shared" si="35"/>
        <v/>
      </c>
      <c r="AD102" s="50" t="str">
        <f t="shared" si="39"/>
        <v/>
      </c>
      <c r="AE102" s="39" t="str">
        <f t="shared" si="40"/>
        <v/>
      </c>
      <c r="AF102" s="40" t="str">
        <f t="shared" si="67"/>
        <v/>
      </c>
      <c r="AG102" s="50" t="str">
        <f t="shared" si="41"/>
        <v/>
      </c>
      <c r="AH102" s="39" t="str">
        <f t="shared" si="42"/>
        <v/>
      </c>
      <c r="AI102" s="51" t="str">
        <f t="shared" si="43"/>
        <v/>
      </c>
      <c r="AJ102" s="50" t="str">
        <f t="shared" si="44"/>
        <v/>
      </c>
      <c r="AK102" s="39" t="str">
        <f t="shared" si="45"/>
        <v/>
      </c>
      <c r="AL102" s="51" t="str">
        <f t="shared" si="46"/>
        <v/>
      </c>
      <c r="AM102" s="50" t="str">
        <f t="shared" si="47"/>
        <v/>
      </c>
      <c r="AN102" s="39" t="str">
        <f t="shared" si="48"/>
        <v/>
      </c>
      <c r="AO102" s="51" t="str">
        <f t="shared" si="68"/>
        <v/>
      </c>
      <c r="AP102" s="50" t="str">
        <f t="shared" si="49"/>
        <v/>
      </c>
      <c r="AQ102" s="39" t="str">
        <f t="shared" si="50"/>
        <v/>
      </c>
      <c r="AR102" s="51" t="str">
        <f t="shared" si="51"/>
        <v/>
      </c>
      <c r="AS102" s="50" t="str">
        <f t="shared" si="52"/>
        <v/>
      </c>
      <c r="AT102" s="39" t="str">
        <f t="shared" si="53"/>
        <v/>
      </c>
      <c r="AU102" s="51" t="str">
        <f t="shared" si="54"/>
        <v/>
      </c>
      <c r="AV102" s="43" t="str">
        <f t="shared" si="55"/>
        <v/>
      </c>
      <c r="AW102" s="39" t="str">
        <f t="shared" si="56"/>
        <v/>
      </c>
      <c r="AX102" s="40" t="str">
        <f t="shared" si="57"/>
        <v/>
      </c>
      <c r="AY102" s="43" t="str">
        <f t="shared" si="58"/>
        <v/>
      </c>
      <c r="AZ102" s="39" t="str">
        <f t="shared" si="59"/>
        <v/>
      </c>
      <c r="BA102" s="40" t="str">
        <f t="shared" si="60"/>
        <v/>
      </c>
      <c r="BB102" s="43" t="str">
        <f t="shared" si="61"/>
        <v/>
      </c>
      <c r="BC102" s="39" t="str">
        <f t="shared" si="62"/>
        <v/>
      </c>
      <c r="BD102" s="51" t="str">
        <f t="shared" si="63"/>
        <v/>
      </c>
      <c r="BE102" s="43" t="str">
        <f t="shared" si="64"/>
        <v/>
      </c>
      <c r="BF102" s="39" t="str">
        <f t="shared" si="65"/>
        <v/>
      </c>
      <c r="BG102" s="51" t="str">
        <f t="shared" si="66"/>
        <v/>
      </c>
    </row>
    <row r="103" spans="1:59" x14ac:dyDescent="0.25">
      <c r="A103" s="3" t="str">
        <f>IF(""=Redigering!A93,"",(Redigering!A93))</f>
        <v/>
      </c>
      <c r="B103" s="3" t="str">
        <f>IF(""=Redigering!C93,"",(Redigering!C93))</f>
        <v/>
      </c>
      <c r="C103" s="122" t="str">
        <f>IF(""=Redigering!D93,"",(Redigering!D93))</f>
        <v/>
      </c>
      <c r="D103" s="3" t="str">
        <f>IF(""=Redigering!E93,"",(Redigering!E93))</f>
        <v/>
      </c>
      <c r="E103" s="3" t="str">
        <f>IF(""=Redigering!F93,"",(Redigering!F93))</f>
        <v/>
      </c>
      <c r="F103" s="3" t="str">
        <f>IF(""=Redigering!G93,"",(Redigering!G93))</f>
        <v/>
      </c>
      <c r="G103" s="3" t="str">
        <f>IF(""=Redigering!H93,"",(Redigering!H93))</f>
        <v/>
      </c>
      <c r="H103" s="3" t="str">
        <f>IF(""=Redigering!I93,"",(Redigering!I93))</f>
        <v/>
      </c>
      <c r="I103" s="3" t="str">
        <f>IF(""=Redigering!J93,"",(Redigering!J93))</f>
        <v/>
      </c>
      <c r="J103" s="140"/>
      <c r="K103" s="141" t="str">
        <f t="shared" si="69"/>
        <v/>
      </c>
      <c r="L103" s="182" t="str">
        <f t="shared" si="70"/>
        <v/>
      </c>
      <c r="M103" s="3" t="str">
        <f>IF(""=Redigering!K93,"",(Redigering!K93))</f>
        <v/>
      </c>
      <c r="N103" s="3" t="str">
        <f>IF(""=Redigering!L93,"",(Redigering!L93))</f>
        <v/>
      </c>
      <c r="O103" s="3" t="str">
        <f>IF(""=Redigering!M93,"",(Redigering!M93))</f>
        <v/>
      </c>
      <c r="P103" s="3" t="str">
        <f>IF(""=Redigering!N93,"",(Redigering!N93))</f>
        <v/>
      </c>
      <c r="Q103" s="3" t="str">
        <f>IF(""=Redigering!O93,"",(Redigering!O93))</f>
        <v/>
      </c>
      <c r="R103" s="3" t="str">
        <f>IF(""=Redigering!P93,"",(Redigering!P93))</f>
        <v/>
      </c>
      <c r="S103" s="3" t="str">
        <f>IF(""=Redigering!Q93,"",(Redigering!Q93))</f>
        <v/>
      </c>
      <c r="T103" s="3" t="str">
        <f>IF(""=Redigering!R93,"",(Redigering!R93))</f>
        <v/>
      </c>
      <c r="U103" s="3" t="str">
        <f>IF(""=Redigering!S93,"",(Redigering!S93))</f>
        <v/>
      </c>
      <c r="V103" s="3" t="str">
        <f>IF(""=Redigering!T93,"",(Redigering!T93))</f>
        <v/>
      </c>
      <c r="W103" s="3" t="str">
        <f>IF(""=Redigering!U93,"",(Redigering!U93))</f>
        <v/>
      </c>
      <c r="X103" s="3" t="str">
        <f>IF(""=Redigering!V93,"",(Redigering!V93))</f>
        <v/>
      </c>
      <c r="Y103" s="3" t="str">
        <f>IF(""=Redigering!W93,"",(Redigering!W93))</f>
        <v/>
      </c>
      <c r="Z103" s="3" t="str">
        <f>IF(""=Redigering!X93,"",(Redigering!X93))</f>
        <v/>
      </c>
      <c r="AC103" s="41" t="str">
        <f t="shared" si="35"/>
        <v/>
      </c>
      <c r="AD103" s="50" t="str">
        <f t="shared" si="39"/>
        <v/>
      </c>
      <c r="AE103" s="39" t="str">
        <f t="shared" si="40"/>
        <v/>
      </c>
      <c r="AF103" s="40" t="str">
        <f t="shared" si="67"/>
        <v/>
      </c>
      <c r="AG103" s="50" t="str">
        <f t="shared" si="41"/>
        <v/>
      </c>
      <c r="AH103" s="39" t="str">
        <f t="shared" si="42"/>
        <v/>
      </c>
      <c r="AI103" s="51" t="str">
        <f t="shared" si="43"/>
        <v/>
      </c>
      <c r="AJ103" s="50" t="str">
        <f t="shared" si="44"/>
        <v/>
      </c>
      <c r="AK103" s="39" t="str">
        <f t="shared" si="45"/>
        <v/>
      </c>
      <c r="AL103" s="51" t="str">
        <f t="shared" si="46"/>
        <v/>
      </c>
      <c r="AM103" s="50" t="str">
        <f t="shared" si="47"/>
        <v/>
      </c>
      <c r="AN103" s="39" t="str">
        <f t="shared" si="48"/>
        <v/>
      </c>
      <c r="AO103" s="51" t="str">
        <f t="shared" si="68"/>
        <v/>
      </c>
      <c r="AP103" s="50" t="str">
        <f t="shared" si="49"/>
        <v/>
      </c>
      <c r="AQ103" s="39" t="str">
        <f t="shared" si="50"/>
        <v/>
      </c>
      <c r="AR103" s="51" t="str">
        <f t="shared" si="51"/>
        <v/>
      </c>
      <c r="AS103" s="50" t="str">
        <f t="shared" si="52"/>
        <v/>
      </c>
      <c r="AT103" s="39" t="str">
        <f t="shared" si="53"/>
        <v/>
      </c>
      <c r="AU103" s="51" t="str">
        <f t="shared" si="54"/>
        <v/>
      </c>
      <c r="AV103" s="43" t="str">
        <f t="shared" si="55"/>
        <v/>
      </c>
      <c r="AW103" s="39" t="str">
        <f t="shared" si="56"/>
        <v/>
      </c>
      <c r="AX103" s="40" t="str">
        <f t="shared" si="57"/>
        <v/>
      </c>
      <c r="AY103" s="43" t="str">
        <f t="shared" si="58"/>
        <v/>
      </c>
      <c r="AZ103" s="39" t="str">
        <f t="shared" si="59"/>
        <v/>
      </c>
      <c r="BA103" s="40" t="str">
        <f t="shared" si="60"/>
        <v/>
      </c>
      <c r="BB103" s="43" t="str">
        <f t="shared" si="61"/>
        <v/>
      </c>
      <c r="BC103" s="39" t="str">
        <f t="shared" si="62"/>
        <v/>
      </c>
      <c r="BD103" s="51" t="str">
        <f t="shared" si="63"/>
        <v/>
      </c>
      <c r="BE103" s="43" t="str">
        <f t="shared" si="64"/>
        <v/>
      </c>
      <c r="BF103" s="39" t="str">
        <f t="shared" si="65"/>
        <v/>
      </c>
      <c r="BG103" s="51" t="str">
        <f t="shared" si="66"/>
        <v/>
      </c>
    </row>
    <row r="104" spans="1:59" x14ac:dyDescent="0.25">
      <c r="A104" s="3" t="str">
        <f>IF(""=Redigering!A94,"",(Redigering!A94))</f>
        <v/>
      </c>
      <c r="B104" s="3" t="str">
        <f>IF(""=Redigering!C94,"",(Redigering!C94))</f>
        <v/>
      </c>
      <c r="C104" s="122" t="str">
        <f>IF(""=Redigering!D94,"",(Redigering!D94))</f>
        <v/>
      </c>
      <c r="D104" s="3" t="str">
        <f>IF(""=Redigering!E94,"",(Redigering!E94))</f>
        <v/>
      </c>
      <c r="E104" s="3" t="str">
        <f>IF(""=Redigering!F94,"",(Redigering!F94))</f>
        <v/>
      </c>
      <c r="F104" s="3" t="str">
        <f>IF(""=Redigering!G94,"",(Redigering!G94))</f>
        <v/>
      </c>
      <c r="G104" s="3" t="str">
        <f>IF(""=Redigering!H94,"",(Redigering!H94))</f>
        <v/>
      </c>
      <c r="H104" s="3" t="str">
        <f>IF(""=Redigering!I94,"",(Redigering!I94))</f>
        <v/>
      </c>
      <c r="I104" s="3" t="str">
        <f>IF(""=Redigering!J94,"",(Redigering!J94))</f>
        <v/>
      </c>
      <c r="J104" s="140"/>
      <c r="K104" s="141" t="str">
        <f t="shared" si="69"/>
        <v/>
      </c>
      <c r="L104" s="182" t="str">
        <f t="shared" si="70"/>
        <v/>
      </c>
      <c r="M104" s="3" t="str">
        <f>IF(""=Redigering!K94,"",(Redigering!K94))</f>
        <v/>
      </c>
      <c r="N104" s="3" t="str">
        <f>IF(""=Redigering!L94,"",(Redigering!L94))</f>
        <v/>
      </c>
      <c r="O104" s="3" t="str">
        <f>IF(""=Redigering!M94,"",(Redigering!M94))</f>
        <v/>
      </c>
      <c r="P104" s="3" t="str">
        <f>IF(""=Redigering!N94,"",(Redigering!N94))</f>
        <v/>
      </c>
      <c r="Q104" s="3" t="str">
        <f>IF(""=Redigering!O94,"",(Redigering!O94))</f>
        <v/>
      </c>
      <c r="R104" s="3" t="str">
        <f>IF(""=Redigering!P94,"",(Redigering!P94))</f>
        <v/>
      </c>
      <c r="S104" s="3" t="str">
        <f>IF(""=Redigering!Q94,"",(Redigering!Q94))</f>
        <v/>
      </c>
      <c r="T104" s="3" t="str">
        <f>IF(""=Redigering!R94,"",(Redigering!R94))</f>
        <v/>
      </c>
      <c r="U104" s="3" t="str">
        <f>IF(""=Redigering!S94,"",(Redigering!S94))</f>
        <v/>
      </c>
      <c r="V104" s="3" t="str">
        <f>IF(""=Redigering!T94,"",(Redigering!T94))</f>
        <v/>
      </c>
      <c r="W104" s="3" t="str">
        <f>IF(""=Redigering!U94,"",(Redigering!U94))</f>
        <v/>
      </c>
      <c r="X104" s="3" t="str">
        <f>IF(""=Redigering!V94,"",(Redigering!V94))</f>
        <v/>
      </c>
      <c r="Y104" s="3" t="str">
        <f>IF(""=Redigering!W94,"",(Redigering!W94))</f>
        <v/>
      </c>
      <c r="Z104" s="3" t="str">
        <f>IF(""=Redigering!X94,"",(Redigering!X94))</f>
        <v/>
      </c>
      <c r="AC104" s="41" t="str">
        <f t="shared" si="35"/>
        <v/>
      </c>
      <c r="AD104" s="50" t="str">
        <f t="shared" si="39"/>
        <v/>
      </c>
      <c r="AE104" s="39" t="str">
        <f t="shared" si="40"/>
        <v/>
      </c>
      <c r="AF104" s="40" t="str">
        <f t="shared" si="67"/>
        <v/>
      </c>
      <c r="AG104" s="50" t="str">
        <f t="shared" si="41"/>
        <v/>
      </c>
      <c r="AH104" s="39" t="str">
        <f t="shared" si="42"/>
        <v/>
      </c>
      <c r="AI104" s="51" t="str">
        <f t="shared" si="43"/>
        <v/>
      </c>
      <c r="AJ104" s="50" t="str">
        <f t="shared" si="44"/>
        <v/>
      </c>
      <c r="AK104" s="39" t="str">
        <f t="shared" si="45"/>
        <v/>
      </c>
      <c r="AL104" s="51" t="str">
        <f t="shared" si="46"/>
        <v/>
      </c>
      <c r="AM104" s="50" t="str">
        <f t="shared" si="47"/>
        <v/>
      </c>
      <c r="AN104" s="39" t="str">
        <f t="shared" si="48"/>
        <v/>
      </c>
      <c r="AO104" s="51" t="str">
        <f t="shared" si="68"/>
        <v/>
      </c>
      <c r="AP104" s="50" t="str">
        <f t="shared" si="49"/>
        <v/>
      </c>
      <c r="AQ104" s="39" t="str">
        <f t="shared" si="50"/>
        <v/>
      </c>
      <c r="AR104" s="51" t="str">
        <f t="shared" si="51"/>
        <v/>
      </c>
      <c r="AS104" s="50" t="str">
        <f t="shared" si="52"/>
        <v/>
      </c>
      <c r="AT104" s="39" t="str">
        <f t="shared" si="53"/>
        <v/>
      </c>
      <c r="AU104" s="51" t="str">
        <f t="shared" si="54"/>
        <v/>
      </c>
      <c r="AV104" s="43" t="str">
        <f t="shared" si="55"/>
        <v/>
      </c>
      <c r="AW104" s="39" t="str">
        <f t="shared" si="56"/>
        <v/>
      </c>
      <c r="AX104" s="40" t="str">
        <f t="shared" si="57"/>
        <v/>
      </c>
      <c r="AY104" s="43" t="str">
        <f t="shared" si="58"/>
        <v/>
      </c>
      <c r="AZ104" s="39" t="str">
        <f t="shared" si="59"/>
        <v/>
      </c>
      <c r="BA104" s="40" t="str">
        <f t="shared" si="60"/>
        <v/>
      </c>
      <c r="BB104" s="43" t="str">
        <f t="shared" si="61"/>
        <v/>
      </c>
      <c r="BC104" s="39" t="str">
        <f t="shared" si="62"/>
        <v/>
      </c>
      <c r="BD104" s="51" t="str">
        <f t="shared" si="63"/>
        <v/>
      </c>
      <c r="BE104" s="43" t="str">
        <f t="shared" si="64"/>
        <v/>
      </c>
      <c r="BF104" s="39" t="str">
        <f t="shared" si="65"/>
        <v/>
      </c>
      <c r="BG104" s="51" t="str">
        <f t="shared" si="66"/>
        <v/>
      </c>
    </row>
    <row r="105" spans="1:59" x14ac:dyDescent="0.25">
      <c r="A105" s="3" t="str">
        <f>IF(""=Redigering!A95,"",(Redigering!A95))</f>
        <v/>
      </c>
      <c r="B105" s="3" t="str">
        <f>IF(""=Redigering!C95,"",(Redigering!C95))</f>
        <v/>
      </c>
      <c r="C105" s="122" t="str">
        <f>IF(""=Redigering!D95,"",(Redigering!D95))</f>
        <v/>
      </c>
      <c r="D105" s="3" t="str">
        <f>IF(""=Redigering!E95,"",(Redigering!E95))</f>
        <v/>
      </c>
      <c r="E105" s="3" t="str">
        <f>IF(""=Redigering!F95,"",(Redigering!F95))</f>
        <v/>
      </c>
      <c r="F105" s="3" t="str">
        <f>IF(""=Redigering!G95,"",(Redigering!G95))</f>
        <v/>
      </c>
      <c r="G105" s="3" t="str">
        <f>IF(""=Redigering!H95,"",(Redigering!H95))</f>
        <v/>
      </c>
      <c r="H105" s="3" t="str">
        <f>IF(""=Redigering!I95,"",(Redigering!I95))</f>
        <v/>
      </c>
      <c r="I105" s="3" t="str">
        <f>IF(""=Redigering!J95,"",(Redigering!J95))</f>
        <v/>
      </c>
      <c r="J105" s="140"/>
      <c r="K105" s="141" t="str">
        <f t="shared" si="69"/>
        <v/>
      </c>
      <c r="L105" s="182" t="str">
        <f t="shared" si="70"/>
        <v/>
      </c>
      <c r="M105" s="3" t="str">
        <f>IF(""=Redigering!K95,"",(Redigering!K95))</f>
        <v/>
      </c>
      <c r="N105" s="3" t="str">
        <f>IF(""=Redigering!L95,"",(Redigering!L95))</f>
        <v/>
      </c>
      <c r="O105" s="3" t="str">
        <f>IF(""=Redigering!M95,"",(Redigering!M95))</f>
        <v/>
      </c>
      <c r="P105" s="3" t="str">
        <f>IF(""=Redigering!N95,"",(Redigering!N95))</f>
        <v/>
      </c>
      <c r="Q105" s="3" t="str">
        <f>IF(""=Redigering!O95,"",(Redigering!O95))</f>
        <v/>
      </c>
      <c r="R105" s="3" t="str">
        <f>IF(""=Redigering!P95,"",(Redigering!P95))</f>
        <v/>
      </c>
      <c r="S105" s="3" t="str">
        <f>IF(""=Redigering!Q95,"",(Redigering!Q95))</f>
        <v/>
      </c>
      <c r="T105" s="3" t="str">
        <f>IF(""=Redigering!R95,"",(Redigering!R95))</f>
        <v/>
      </c>
      <c r="U105" s="3" t="str">
        <f>IF(""=Redigering!S95,"",(Redigering!S95))</f>
        <v/>
      </c>
      <c r="V105" s="3" t="str">
        <f>IF(""=Redigering!T95,"",(Redigering!T95))</f>
        <v/>
      </c>
      <c r="W105" s="3" t="str">
        <f>IF(""=Redigering!U95,"",(Redigering!U95))</f>
        <v/>
      </c>
      <c r="X105" s="3" t="str">
        <f>IF(""=Redigering!V95,"",(Redigering!V95))</f>
        <v/>
      </c>
      <c r="Y105" s="3" t="str">
        <f>IF(""=Redigering!W95,"",(Redigering!W95))</f>
        <v/>
      </c>
      <c r="Z105" s="3" t="str">
        <f>IF(""=Redigering!X95,"",(Redigering!X95))</f>
        <v/>
      </c>
      <c r="AC105" s="41" t="str">
        <f t="shared" si="35"/>
        <v/>
      </c>
      <c r="AD105" s="50" t="str">
        <f t="shared" si="39"/>
        <v/>
      </c>
      <c r="AE105" s="39" t="str">
        <f t="shared" si="40"/>
        <v/>
      </c>
      <c r="AF105" s="40" t="str">
        <f t="shared" si="67"/>
        <v/>
      </c>
      <c r="AG105" s="50" t="str">
        <f t="shared" si="41"/>
        <v/>
      </c>
      <c r="AH105" s="39" t="str">
        <f t="shared" si="42"/>
        <v/>
      </c>
      <c r="AI105" s="51" t="str">
        <f t="shared" si="43"/>
        <v/>
      </c>
      <c r="AJ105" s="50" t="str">
        <f t="shared" si="44"/>
        <v/>
      </c>
      <c r="AK105" s="39" t="str">
        <f t="shared" si="45"/>
        <v/>
      </c>
      <c r="AL105" s="51" t="str">
        <f t="shared" si="46"/>
        <v/>
      </c>
      <c r="AM105" s="50" t="str">
        <f t="shared" si="47"/>
        <v/>
      </c>
      <c r="AN105" s="39" t="str">
        <f t="shared" si="48"/>
        <v/>
      </c>
      <c r="AO105" s="51" t="str">
        <f t="shared" si="68"/>
        <v/>
      </c>
      <c r="AP105" s="50" t="str">
        <f t="shared" si="49"/>
        <v/>
      </c>
      <c r="AQ105" s="39" t="str">
        <f t="shared" si="50"/>
        <v/>
      </c>
      <c r="AR105" s="51" t="str">
        <f t="shared" si="51"/>
        <v/>
      </c>
      <c r="AS105" s="50" t="str">
        <f t="shared" si="52"/>
        <v/>
      </c>
      <c r="AT105" s="39" t="str">
        <f t="shared" si="53"/>
        <v/>
      </c>
      <c r="AU105" s="51" t="str">
        <f t="shared" si="54"/>
        <v/>
      </c>
      <c r="AV105" s="43" t="str">
        <f t="shared" si="55"/>
        <v/>
      </c>
      <c r="AW105" s="39" t="str">
        <f t="shared" si="56"/>
        <v/>
      </c>
      <c r="AX105" s="40" t="str">
        <f t="shared" si="57"/>
        <v/>
      </c>
      <c r="AY105" s="43" t="str">
        <f t="shared" si="58"/>
        <v/>
      </c>
      <c r="AZ105" s="39" t="str">
        <f t="shared" si="59"/>
        <v/>
      </c>
      <c r="BA105" s="40" t="str">
        <f t="shared" si="60"/>
        <v/>
      </c>
      <c r="BB105" s="43" t="str">
        <f t="shared" si="61"/>
        <v/>
      </c>
      <c r="BC105" s="39" t="str">
        <f t="shared" si="62"/>
        <v/>
      </c>
      <c r="BD105" s="51" t="str">
        <f t="shared" si="63"/>
        <v/>
      </c>
      <c r="BE105" s="43" t="str">
        <f t="shared" si="64"/>
        <v/>
      </c>
      <c r="BF105" s="39" t="str">
        <f t="shared" si="65"/>
        <v/>
      </c>
      <c r="BG105" s="51" t="str">
        <f t="shared" si="66"/>
        <v/>
      </c>
    </row>
    <row r="106" spans="1:59" x14ac:dyDescent="0.25">
      <c r="A106" s="3" t="str">
        <f>IF(""=Redigering!A96,"",(Redigering!A96))</f>
        <v/>
      </c>
      <c r="B106" s="3" t="str">
        <f>IF(""=Redigering!C96,"",(Redigering!C96))</f>
        <v/>
      </c>
      <c r="C106" s="122" t="str">
        <f>IF(""=Redigering!D96,"",(Redigering!D96))</f>
        <v/>
      </c>
      <c r="D106" s="3" t="str">
        <f>IF(""=Redigering!E96,"",(Redigering!E96))</f>
        <v/>
      </c>
      <c r="E106" s="3" t="str">
        <f>IF(""=Redigering!F96,"",(Redigering!F96))</f>
        <v/>
      </c>
      <c r="F106" s="3" t="str">
        <f>IF(""=Redigering!G96,"",(Redigering!G96))</f>
        <v/>
      </c>
      <c r="G106" s="3" t="str">
        <f>IF(""=Redigering!H96,"",(Redigering!H96))</f>
        <v/>
      </c>
      <c r="H106" s="3" t="str">
        <f>IF(""=Redigering!I96,"",(Redigering!I96))</f>
        <v/>
      </c>
      <c r="I106" s="3" t="str">
        <f>IF(""=Redigering!J96,"",(Redigering!J96))</f>
        <v/>
      </c>
      <c r="J106" s="140"/>
      <c r="K106" s="141" t="str">
        <f t="shared" si="69"/>
        <v/>
      </c>
      <c r="L106" s="182" t="str">
        <f t="shared" si="70"/>
        <v/>
      </c>
      <c r="M106" s="3" t="str">
        <f>IF(""=Redigering!K96,"",(Redigering!K96))</f>
        <v/>
      </c>
      <c r="N106" s="3" t="str">
        <f>IF(""=Redigering!L96,"",(Redigering!L96))</f>
        <v/>
      </c>
      <c r="O106" s="3" t="str">
        <f>IF(""=Redigering!M96,"",(Redigering!M96))</f>
        <v/>
      </c>
      <c r="P106" s="3" t="str">
        <f>IF(""=Redigering!N96,"",(Redigering!N96))</f>
        <v/>
      </c>
      <c r="Q106" s="3" t="str">
        <f>IF(""=Redigering!O96,"",(Redigering!O96))</f>
        <v/>
      </c>
      <c r="R106" s="3" t="str">
        <f>IF(""=Redigering!P96,"",(Redigering!P96))</f>
        <v/>
      </c>
      <c r="S106" s="3" t="str">
        <f>IF(""=Redigering!Q96,"",(Redigering!Q96))</f>
        <v/>
      </c>
      <c r="T106" s="3" t="str">
        <f>IF(""=Redigering!R96,"",(Redigering!R96))</f>
        <v/>
      </c>
      <c r="U106" s="3" t="str">
        <f>IF(""=Redigering!S96,"",(Redigering!S96))</f>
        <v/>
      </c>
      <c r="V106" s="3" t="str">
        <f>IF(""=Redigering!T96,"",(Redigering!T96))</f>
        <v/>
      </c>
      <c r="W106" s="3" t="str">
        <f>IF(""=Redigering!U96,"",(Redigering!U96))</f>
        <v/>
      </c>
      <c r="X106" s="3" t="str">
        <f>IF(""=Redigering!V96,"",(Redigering!V96))</f>
        <v/>
      </c>
      <c r="Y106" s="3" t="str">
        <f>IF(""=Redigering!W96,"",(Redigering!W96))</f>
        <v/>
      </c>
      <c r="Z106" s="3" t="str">
        <f>IF(""=Redigering!X96,"",(Redigering!X96))</f>
        <v/>
      </c>
      <c r="AC106" s="41" t="str">
        <f t="shared" si="35"/>
        <v/>
      </c>
      <c r="AD106" s="50" t="str">
        <f t="shared" si="39"/>
        <v/>
      </c>
      <c r="AE106" s="39" t="str">
        <f t="shared" si="40"/>
        <v/>
      </c>
      <c r="AF106" s="40" t="str">
        <f t="shared" si="67"/>
        <v/>
      </c>
      <c r="AG106" s="50" t="str">
        <f t="shared" si="41"/>
        <v/>
      </c>
      <c r="AH106" s="39" t="str">
        <f t="shared" si="42"/>
        <v/>
      </c>
      <c r="AI106" s="51" t="str">
        <f t="shared" si="43"/>
        <v/>
      </c>
      <c r="AJ106" s="50" t="str">
        <f t="shared" si="44"/>
        <v/>
      </c>
      <c r="AK106" s="39" t="str">
        <f t="shared" si="45"/>
        <v/>
      </c>
      <c r="AL106" s="51" t="str">
        <f t="shared" si="46"/>
        <v/>
      </c>
      <c r="AM106" s="50" t="str">
        <f t="shared" si="47"/>
        <v/>
      </c>
      <c r="AN106" s="39" t="str">
        <f t="shared" si="48"/>
        <v/>
      </c>
      <c r="AO106" s="51" t="str">
        <f t="shared" si="68"/>
        <v/>
      </c>
      <c r="AP106" s="50" t="str">
        <f t="shared" si="49"/>
        <v/>
      </c>
      <c r="AQ106" s="39" t="str">
        <f t="shared" si="50"/>
        <v/>
      </c>
      <c r="AR106" s="51" t="str">
        <f t="shared" si="51"/>
        <v/>
      </c>
      <c r="AS106" s="50" t="str">
        <f t="shared" si="52"/>
        <v/>
      </c>
      <c r="AT106" s="39" t="str">
        <f t="shared" si="53"/>
        <v/>
      </c>
      <c r="AU106" s="51" t="str">
        <f t="shared" si="54"/>
        <v/>
      </c>
      <c r="AV106" s="43" t="str">
        <f t="shared" si="55"/>
        <v/>
      </c>
      <c r="AW106" s="39" t="str">
        <f t="shared" si="56"/>
        <v/>
      </c>
      <c r="AX106" s="40" t="str">
        <f t="shared" si="57"/>
        <v/>
      </c>
      <c r="AY106" s="43" t="str">
        <f t="shared" si="58"/>
        <v/>
      </c>
      <c r="AZ106" s="39" t="str">
        <f t="shared" si="59"/>
        <v/>
      </c>
      <c r="BA106" s="40" t="str">
        <f t="shared" si="60"/>
        <v/>
      </c>
      <c r="BB106" s="43" t="str">
        <f t="shared" si="61"/>
        <v/>
      </c>
      <c r="BC106" s="39" t="str">
        <f t="shared" si="62"/>
        <v/>
      </c>
      <c r="BD106" s="51" t="str">
        <f t="shared" si="63"/>
        <v/>
      </c>
      <c r="BE106" s="43" t="str">
        <f t="shared" si="64"/>
        <v/>
      </c>
      <c r="BF106" s="39" t="str">
        <f t="shared" si="65"/>
        <v/>
      </c>
      <c r="BG106" s="51" t="str">
        <f t="shared" si="66"/>
        <v/>
      </c>
    </row>
    <row r="107" spans="1:59" x14ac:dyDescent="0.25">
      <c r="A107" s="3" t="str">
        <f>IF(""=Redigering!A97,"",(Redigering!A97))</f>
        <v/>
      </c>
      <c r="B107" s="3" t="str">
        <f>IF(""=Redigering!C97,"",(Redigering!C97))</f>
        <v/>
      </c>
      <c r="C107" s="122" t="str">
        <f>IF(""=Redigering!D97,"",(Redigering!D97))</f>
        <v/>
      </c>
      <c r="D107" s="3" t="str">
        <f>IF(""=Redigering!E97,"",(Redigering!E97))</f>
        <v/>
      </c>
      <c r="E107" s="3" t="str">
        <f>IF(""=Redigering!F97,"",(Redigering!F97))</f>
        <v/>
      </c>
      <c r="F107" s="3" t="str">
        <f>IF(""=Redigering!G97,"",(Redigering!G97))</f>
        <v/>
      </c>
      <c r="G107" s="3" t="str">
        <f>IF(""=Redigering!H97,"",(Redigering!H97))</f>
        <v/>
      </c>
      <c r="H107" s="3" t="str">
        <f>IF(""=Redigering!I97,"",(Redigering!I97))</f>
        <v/>
      </c>
      <c r="I107" s="3" t="str">
        <f>IF(""=Redigering!J97,"",(Redigering!J97))</f>
        <v/>
      </c>
      <c r="J107" s="140"/>
      <c r="K107" s="141" t="str">
        <f t="shared" si="69"/>
        <v/>
      </c>
      <c r="L107" s="182" t="str">
        <f t="shared" si="70"/>
        <v/>
      </c>
      <c r="M107" s="3" t="str">
        <f>IF(""=Redigering!K97,"",(Redigering!K97))</f>
        <v/>
      </c>
      <c r="N107" s="3" t="str">
        <f>IF(""=Redigering!L97,"",(Redigering!L97))</f>
        <v/>
      </c>
      <c r="O107" s="3" t="str">
        <f>IF(""=Redigering!M97,"",(Redigering!M97))</f>
        <v/>
      </c>
      <c r="P107" s="3" t="str">
        <f>IF(""=Redigering!N97,"",(Redigering!N97))</f>
        <v/>
      </c>
      <c r="Q107" s="3" t="str">
        <f>IF(""=Redigering!O97,"",(Redigering!O97))</f>
        <v/>
      </c>
      <c r="R107" s="3" t="str">
        <f>IF(""=Redigering!P97,"",(Redigering!P97))</f>
        <v/>
      </c>
      <c r="S107" s="3" t="str">
        <f>IF(""=Redigering!Q97,"",(Redigering!Q97))</f>
        <v/>
      </c>
      <c r="T107" s="3" t="str">
        <f>IF(""=Redigering!R97,"",(Redigering!R97))</f>
        <v/>
      </c>
      <c r="U107" s="3" t="str">
        <f>IF(""=Redigering!S97,"",(Redigering!S97))</f>
        <v/>
      </c>
      <c r="V107" s="3" t="str">
        <f>IF(""=Redigering!T97,"",(Redigering!T97))</f>
        <v/>
      </c>
      <c r="W107" s="3" t="str">
        <f>IF(""=Redigering!U97,"",(Redigering!U97))</f>
        <v/>
      </c>
      <c r="X107" s="3" t="str">
        <f>IF(""=Redigering!V97,"",(Redigering!V97))</f>
        <v/>
      </c>
      <c r="Y107" s="3" t="str">
        <f>IF(""=Redigering!W97,"",(Redigering!W97))</f>
        <v/>
      </c>
      <c r="Z107" s="3" t="str">
        <f>IF(""=Redigering!X97,"",(Redigering!X97))</f>
        <v/>
      </c>
      <c r="AC107" s="41" t="str">
        <f t="shared" si="35"/>
        <v/>
      </c>
      <c r="AD107" s="50" t="str">
        <f t="shared" si="39"/>
        <v/>
      </c>
      <c r="AE107" s="39" t="str">
        <f t="shared" si="40"/>
        <v/>
      </c>
      <c r="AF107" s="40" t="str">
        <f t="shared" si="67"/>
        <v/>
      </c>
      <c r="AG107" s="50" t="str">
        <f t="shared" si="41"/>
        <v/>
      </c>
      <c r="AH107" s="39" t="str">
        <f t="shared" si="42"/>
        <v/>
      </c>
      <c r="AI107" s="51" t="str">
        <f t="shared" si="43"/>
        <v/>
      </c>
      <c r="AJ107" s="50" t="str">
        <f t="shared" si="44"/>
        <v/>
      </c>
      <c r="AK107" s="39" t="str">
        <f t="shared" si="45"/>
        <v/>
      </c>
      <c r="AL107" s="51" t="str">
        <f t="shared" si="46"/>
        <v/>
      </c>
      <c r="AM107" s="50" t="str">
        <f t="shared" si="47"/>
        <v/>
      </c>
      <c r="AN107" s="39" t="str">
        <f t="shared" si="48"/>
        <v/>
      </c>
      <c r="AO107" s="51" t="str">
        <f t="shared" si="68"/>
        <v/>
      </c>
      <c r="AP107" s="50" t="str">
        <f t="shared" si="49"/>
        <v/>
      </c>
      <c r="AQ107" s="39" t="str">
        <f t="shared" si="50"/>
        <v/>
      </c>
      <c r="AR107" s="51" t="str">
        <f t="shared" si="51"/>
        <v/>
      </c>
      <c r="AS107" s="50" t="str">
        <f t="shared" si="52"/>
        <v/>
      </c>
      <c r="AT107" s="39" t="str">
        <f t="shared" si="53"/>
        <v/>
      </c>
      <c r="AU107" s="51" t="str">
        <f t="shared" si="54"/>
        <v/>
      </c>
      <c r="AV107" s="43" t="str">
        <f t="shared" si="55"/>
        <v/>
      </c>
      <c r="AW107" s="39" t="str">
        <f t="shared" si="56"/>
        <v/>
      </c>
      <c r="AX107" s="40" t="str">
        <f t="shared" si="57"/>
        <v/>
      </c>
      <c r="AY107" s="43" t="str">
        <f t="shared" si="58"/>
        <v/>
      </c>
      <c r="AZ107" s="39" t="str">
        <f t="shared" si="59"/>
        <v/>
      </c>
      <c r="BA107" s="40" t="str">
        <f t="shared" si="60"/>
        <v/>
      </c>
      <c r="BB107" s="43" t="str">
        <f t="shared" si="61"/>
        <v/>
      </c>
      <c r="BC107" s="39" t="str">
        <f t="shared" si="62"/>
        <v/>
      </c>
      <c r="BD107" s="51" t="str">
        <f t="shared" si="63"/>
        <v/>
      </c>
      <c r="BE107" s="43" t="str">
        <f t="shared" si="64"/>
        <v/>
      </c>
      <c r="BF107" s="39" t="str">
        <f t="shared" si="65"/>
        <v/>
      </c>
      <c r="BG107" s="51" t="str">
        <f t="shared" si="66"/>
        <v/>
      </c>
    </row>
    <row r="108" spans="1:59" x14ac:dyDescent="0.25">
      <c r="A108" s="3" t="str">
        <f>IF(""=Redigering!A98,"",(Redigering!A98))</f>
        <v/>
      </c>
      <c r="B108" s="3" t="str">
        <f>IF(""=Redigering!C98,"",(Redigering!C98))</f>
        <v/>
      </c>
      <c r="C108" s="122" t="str">
        <f>IF(""=Redigering!D98,"",(Redigering!D98))</f>
        <v/>
      </c>
      <c r="D108" s="3" t="str">
        <f>IF(""=Redigering!E98,"",(Redigering!E98))</f>
        <v/>
      </c>
      <c r="E108" s="3" t="str">
        <f>IF(""=Redigering!F98,"",(Redigering!F98))</f>
        <v/>
      </c>
      <c r="F108" s="3" t="str">
        <f>IF(""=Redigering!G98,"",(Redigering!G98))</f>
        <v/>
      </c>
      <c r="G108" s="3" t="str">
        <f>IF(""=Redigering!H98,"",(Redigering!H98))</f>
        <v/>
      </c>
      <c r="H108" s="3" t="str">
        <f>IF(""=Redigering!I98,"",(Redigering!I98))</f>
        <v/>
      </c>
      <c r="I108" s="3" t="str">
        <f>IF(""=Redigering!J98,"",(Redigering!J98))</f>
        <v/>
      </c>
      <c r="J108" s="140"/>
      <c r="K108" s="141" t="str">
        <f t="shared" si="69"/>
        <v/>
      </c>
      <c r="L108" s="182" t="str">
        <f t="shared" si="70"/>
        <v/>
      </c>
      <c r="M108" s="3" t="str">
        <f>IF(""=Redigering!K98,"",(Redigering!K98))</f>
        <v/>
      </c>
      <c r="N108" s="3" t="str">
        <f>IF(""=Redigering!L98,"",(Redigering!L98))</f>
        <v/>
      </c>
      <c r="O108" s="3" t="str">
        <f>IF(""=Redigering!M98,"",(Redigering!M98))</f>
        <v/>
      </c>
      <c r="P108" s="3" t="str">
        <f>IF(""=Redigering!N98,"",(Redigering!N98))</f>
        <v/>
      </c>
      <c r="Q108" s="3" t="str">
        <f>IF(""=Redigering!O98,"",(Redigering!O98))</f>
        <v/>
      </c>
      <c r="R108" s="3" t="str">
        <f>IF(""=Redigering!P98,"",(Redigering!P98))</f>
        <v/>
      </c>
      <c r="S108" s="3" t="str">
        <f>IF(""=Redigering!Q98,"",(Redigering!Q98))</f>
        <v/>
      </c>
      <c r="T108" s="3" t="str">
        <f>IF(""=Redigering!R98,"",(Redigering!R98))</f>
        <v/>
      </c>
      <c r="U108" s="3" t="str">
        <f>IF(""=Redigering!S98,"",(Redigering!S98))</f>
        <v/>
      </c>
      <c r="V108" s="3" t="str">
        <f>IF(""=Redigering!T98,"",(Redigering!T98))</f>
        <v/>
      </c>
      <c r="W108" s="3" t="str">
        <f>IF(""=Redigering!U98,"",(Redigering!U98))</f>
        <v/>
      </c>
      <c r="X108" s="3" t="str">
        <f>IF(""=Redigering!V98,"",(Redigering!V98))</f>
        <v/>
      </c>
      <c r="Y108" s="3" t="str">
        <f>IF(""=Redigering!W98,"",(Redigering!W98))</f>
        <v/>
      </c>
      <c r="Z108" s="3" t="str">
        <f>IF(""=Redigering!X98,"",(Redigering!X98))</f>
        <v/>
      </c>
      <c r="AC108" s="41" t="str">
        <f t="shared" si="35"/>
        <v/>
      </c>
      <c r="AD108" s="50" t="str">
        <f t="shared" si="39"/>
        <v/>
      </c>
      <c r="AE108" s="39" t="str">
        <f t="shared" si="40"/>
        <v/>
      </c>
      <c r="AF108" s="40" t="str">
        <f t="shared" si="67"/>
        <v/>
      </c>
      <c r="AG108" s="50" t="str">
        <f t="shared" si="41"/>
        <v/>
      </c>
      <c r="AH108" s="39" t="str">
        <f t="shared" si="42"/>
        <v/>
      </c>
      <c r="AI108" s="51" t="str">
        <f t="shared" si="43"/>
        <v/>
      </c>
      <c r="AJ108" s="50" t="str">
        <f t="shared" si="44"/>
        <v/>
      </c>
      <c r="AK108" s="39" t="str">
        <f t="shared" si="45"/>
        <v/>
      </c>
      <c r="AL108" s="51" t="str">
        <f t="shared" si="46"/>
        <v/>
      </c>
      <c r="AM108" s="50" t="str">
        <f t="shared" si="47"/>
        <v/>
      </c>
      <c r="AN108" s="39" t="str">
        <f t="shared" si="48"/>
        <v/>
      </c>
      <c r="AO108" s="51" t="str">
        <f t="shared" si="68"/>
        <v/>
      </c>
      <c r="AP108" s="50" t="str">
        <f t="shared" si="49"/>
        <v/>
      </c>
      <c r="AQ108" s="39" t="str">
        <f t="shared" si="50"/>
        <v/>
      </c>
      <c r="AR108" s="51" t="str">
        <f t="shared" si="51"/>
        <v/>
      </c>
      <c r="AS108" s="50" t="str">
        <f t="shared" si="52"/>
        <v/>
      </c>
      <c r="AT108" s="39" t="str">
        <f t="shared" si="53"/>
        <v/>
      </c>
      <c r="AU108" s="51" t="str">
        <f t="shared" si="54"/>
        <v/>
      </c>
      <c r="AV108" s="43" t="str">
        <f t="shared" si="55"/>
        <v/>
      </c>
      <c r="AW108" s="39" t="str">
        <f t="shared" si="56"/>
        <v/>
      </c>
      <c r="AX108" s="40" t="str">
        <f t="shared" si="57"/>
        <v/>
      </c>
      <c r="AY108" s="43" t="str">
        <f t="shared" si="58"/>
        <v/>
      </c>
      <c r="AZ108" s="39" t="str">
        <f t="shared" si="59"/>
        <v/>
      </c>
      <c r="BA108" s="40" t="str">
        <f t="shared" si="60"/>
        <v/>
      </c>
      <c r="BB108" s="43" t="str">
        <f t="shared" si="61"/>
        <v/>
      </c>
      <c r="BC108" s="39" t="str">
        <f t="shared" si="62"/>
        <v/>
      </c>
      <c r="BD108" s="51" t="str">
        <f t="shared" si="63"/>
        <v/>
      </c>
      <c r="BE108" s="43" t="str">
        <f t="shared" si="64"/>
        <v/>
      </c>
      <c r="BF108" s="39" t="str">
        <f t="shared" si="65"/>
        <v/>
      </c>
      <c r="BG108" s="51" t="str">
        <f t="shared" si="66"/>
        <v/>
      </c>
    </row>
    <row r="109" spans="1:59" x14ac:dyDescent="0.25">
      <c r="A109" s="3" t="str">
        <f>IF(""=Redigering!A99,"",(Redigering!A99))</f>
        <v/>
      </c>
      <c r="B109" s="3" t="str">
        <f>IF(""=Redigering!C99,"",(Redigering!C99))</f>
        <v/>
      </c>
      <c r="C109" s="122" t="str">
        <f>IF(""=Redigering!D99,"",(Redigering!D99))</f>
        <v/>
      </c>
      <c r="D109" s="3" t="str">
        <f>IF(""=Redigering!E99,"",(Redigering!E99))</f>
        <v/>
      </c>
      <c r="E109" s="3" t="str">
        <f>IF(""=Redigering!F99,"",(Redigering!F99))</f>
        <v/>
      </c>
      <c r="F109" s="3" t="str">
        <f>IF(""=Redigering!G99,"",(Redigering!G99))</f>
        <v/>
      </c>
      <c r="G109" s="3" t="str">
        <f>IF(""=Redigering!H99,"",(Redigering!H99))</f>
        <v/>
      </c>
      <c r="H109" s="3" t="str">
        <f>IF(""=Redigering!I99,"",(Redigering!I99))</f>
        <v/>
      </c>
      <c r="I109" s="3" t="str">
        <f>IF(""=Redigering!J99,"",(Redigering!J99))</f>
        <v/>
      </c>
      <c r="J109" s="140"/>
      <c r="K109" s="141" t="str">
        <f t="shared" si="69"/>
        <v/>
      </c>
      <c r="L109" s="182" t="str">
        <f t="shared" si="70"/>
        <v/>
      </c>
      <c r="M109" s="3" t="str">
        <f>IF(""=Redigering!K99,"",(Redigering!K99))</f>
        <v/>
      </c>
      <c r="N109" s="3" t="str">
        <f>IF(""=Redigering!L99,"",(Redigering!L99))</f>
        <v/>
      </c>
      <c r="O109" s="3" t="str">
        <f>IF(""=Redigering!M99,"",(Redigering!M99))</f>
        <v/>
      </c>
      <c r="P109" s="3" t="str">
        <f>IF(""=Redigering!N99,"",(Redigering!N99))</f>
        <v/>
      </c>
      <c r="Q109" s="3" t="str">
        <f>IF(""=Redigering!O99,"",(Redigering!O99))</f>
        <v/>
      </c>
      <c r="R109" s="3" t="str">
        <f>IF(""=Redigering!P99,"",(Redigering!P99))</f>
        <v/>
      </c>
      <c r="S109" s="3" t="str">
        <f>IF(""=Redigering!Q99,"",(Redigering!Q99))</f>
        <v/>
      </c>
      <c r="T109" s="3" t="str">
        <f>IF(""=Redigering!R99,"",(Redigering!R99))</f>
        <v/>
      </c>
      <c r="U109" s="3" t="str">
        <f>IF(""=Redigering!S99,"",(Redigering!S99))</f>
        <v/>
      </c>
      <c r="V109" s="3" t="str">
        <f>IF(""=Redigering!T99,"",(Redigering!T99))</f>
        <v/>
      </c>
      <c r="W109" s="3" t="str">
        <f>IF(""=Redigering!U99,"",(Redigering!U99))</f>
        <v/>
      </c>
      <c r="X109" s="3" t="str">
        <f>IF(""=Redigering!V99,"",(Redigering!V99))</f>
        <v/>
      </c>
      <c r="Y109" s="3" t="str">
        <f>IF(""=Redigering!W99,"",(Redigering!W99))</f>
        <v/>
      </c>
      <c r="Z109" s="3" t="str">
        <f>IF(""=Redigering!X99,"",(Redigering!X99))</f>
        <v/>
      </c>
      <c r="AC109" s="41" t="str">
        <f t="shared" si="35"/>
        <v/>
      </c>
      <c r="AD109" s="50" t="str">
        <f t="shared" si="39"/>
        <v/>
      </c>
      <c r="AE109" s="39" t="str">
        <f t="shared" si="40"/>
        <v/>
      </c>
      <c r="AF109" s="40" t="str">
        <f t="shared" si="67"/>
        <v/>
      </c>
      <c r="AG109" s="50" t="str">
        <f t="shared" si="41"/>
        <v/>
      </c>
      <c r="AH109" s="39" t="str">
        <f t="shared" si="42"/>
        <v/>
      </c>
      <c r="AI109" s="51" t="str">
        <f t="shared" si="43"/>
        <v/>
      </c>
      <c r="AJ109" s="50" t="str">
        <f t="shared" si="44"/>
        <v/>
      </c>
      <c r="AK109" s="39" t="str">
        <f t="shared" si="45"/>
        <v/>
      </c>
      <c r="AL109" s="51" t="str">
        <f t="shared" si="46"/>
        <v/>
      </c>
      <c r="AM109" s="50" t="str">
        <f t="shared" si="47"/>
        <v/>
      </c>
      <c r="AN109" s="39" t="str">
        <f t="shared" si="48"/>
        <v/>
      </c>
      <c r="AO109" s="51" t="str">
        <f t="shared" si="68"/>
        <v/>
      </c>
      <c r="AP109" s="50" t="str">
        <f t="shared" si="49"/>
        <v/>
      </c>
      <c r="AQ109" s="39" t="str">
        <f t="shared" si="50"/>
        <v/>
      </c>
      <c r="AR109" s="51" t="str">
        <f t="shared" si="51"/>
        <v/>
      </c>
      <c r="AS109" s="50" t="str">
        <f t="shared" si="52"/>
        <v/>
      </c>
      <c r="AT109" s="39" t="str">
        <f t="shared" si="53"/>
        <v/>
      </c>
      <c r="AU109" s="51" t="str">
        <f t="shared" si="54"/>
        <v/>
      </c>
      <c r="AV109" s="43" t="str">
        <f t="shared" si="55"/>
        <v/>
      </c>
      <c r="AW109" s="39" t="str">
        <f t="shared" si="56"/>
        <v/>
      </c>
      <c r="AX109" s="40" t="str">
        <f t="shared" si="57"/>
        <v/>
      </c>
      <c r="AY109" s="43" t="str">
        <f t="shared" si="58"/>
        <v/>
      </c>
      <c r="AZ109" s="39" t="str">
        <f t="shared" si="59"/>
        <v/>
      </c>
      <c r="BA109" s="40" t="str">
        <f t="shared" si="60"/>
        <v/>
      </c>
      <c r="BB109" s="43" t="str">
        <f t="shared" si="61"/>
        <v/>
      </c>
      <c r="BC109" s="39" t="str">
        <f t="shared" si="62"/>
        <v/>
      </c>
      <c r="BD109" s="51" t="str">
        <f t="shared" si="63"/>
        <v/>
      </c>
      <c r="BE109" s="43" t="str">
        <f t="shared" si="64"/>
        <v/>
      </c>
      <c r="BF109" s="39" t="str">
        <f t="shared" si="65"/>
        <v/>
      </c>
      <c r="BG109" s="51" t="str">
        <f t="shared" si="66"/>
        <v/>
      </c>
    </row>
    <row r="110" spans="1:59" x14ac:dyDescent="0.25">
      <c r="A110" s="3" t="str">
        <f>IF(""=Redigering!A100,"",(Redigering!A100))</f>
        <v/>
      </c>
      <c r="B110" s="3" t="str">
        <f>IF(""=Redigering!C100,"",(Redigering!C100))</f>
        <v/>
      </c>
      <c r="C110" s="122" t="str">
        <f>IF(""=Redigering!D100,"",(Redigering!D100))</f>
        <v/>
      </c>
      <c r="D110" s="3" t="str">
        <f>IF(""=Redigering!E100,"",(Redigering!E100))</f>
        <v/>
      </c>
      <c r="E110" s="3" t="str">
        <f>IF(""=Redigering!F100,"",(Redigering!F100))</f>
        <v/>
      </c>
      <c r="F110" s="3" t="str">
        <f>IF(""=Redigering!G100,"",(Redigering!G100))</f>
        <v/>
      </c>
      <c r="G110" s="3" t="str">
        <f>IF(""=Redigering!H100,"",(Redigering!H100))</f>
        <v/>
      </c>
      <c r="H110" s="3" t="str">
        <f>IF(""=Redigering!I100,"",(Redigering!I100))</f>
        <v/>
      </c>
      <c r="I110" s="3" t="str">
        <f>IF(""=Redigering!J100,"",(Redigering!J100))</f>
        <v/>
      </c>
      <c r="J110" s="140"/>
      <c r="K110" s="141" t="str">
        <f t="shared" si="69"/>
        <v/>
      </c>
      <c r="L110" s="182" t="str">
        <f t="shared" si="70"/>
        <v/>
      </c>
      <c r="M110" s="3" t="str">
        <f>IF(""=Redigering!K100,"",(Redigering!K100))</f>
        <v/>
      </c>
      <c r="N110" s="3" t="str">
        <f>IF(""=Redigering!L100,"",(Redigering!L100))</f>
        <v/>
      </c>
      <c r="O110" s="3" t="str">
        <f>IF(""=Redigering!M100,"",(Redigering!M100))</f>
        <v/>
      </c>
      <c r="P110" s="3" t="str">
        <f>IF(""=Redigering!N100,"",(Redigering!N100))</f>
        <v/>
      </c>
      <c r="Q110" s="3" t="str">
        <f>IF(""=Redigering!O100,"",(Redigering!O100))</f>
        <v/>
      </c>
      <c r="R110" s="3" t="str">
        <f>IF(""=Redigering!P100,"",(Redigering!P100))</f>
        <v/>
      </c>
      <c r="S110" s="3" t="str">
        <f>IF(""=Redigering!Q100,"",(Redigering!Q100))</f>
        <v/>
      </c>
      <c r="T110" s="3" t="str">
        <f>IF(""=Redigering!R100,"",(Redigering!R100))</f>
        <v/>
      </c>
      <c r="U110" s="3" t="str">
        <f>IF(""=Redigering!S100,"",(Redigering!S100))</f>
        <v/>
      </c>
      <c r="V110" s="3" t="str">
        <f>IF(""=Redigering!T100,"",(Redigering!T100))</f>
        <v/>
      </c>
      <c r="W110" s="3" t="str">
        <f>IF(""=Redigering!U100,"",(Redigering!U100))</f>
        <v/>
      </c>
      <c r="X110" s="3" t="str">
        <f>IF(""=Redigering!V100,"",(Redigering!V100))</f>
        <v/>
      </c>
      <c r="Y110" s="3" t="str">
        <f>IF(""=Redigering!W100,"",(Redigering!W100))</f>
        <v/>
      </c>
      <c r="Z110" s="3" t="str">
        <f>IF(""=Redigering!X100,"",(Redigering!X100))</f>
        <v/>
      </c>
      <c r="AC110" s="41" t="str">
        <f t="shared" si="35"/>
        <v/>
      </c>
      <c r="AD110" s="50" t="str">
        <f t="shared" si="39"/>
        <v/>
      </c>
      <c r="AE110" s="39" t="str">
        <f t="shared" si="40"/>
        <v/>
      </c>
      <c r="AF110" s="40" t="str">
        <f t="shared" si="67"/>
        <v/>
      </c>
      <c r="AG110" s="50" t="str">
        <f t="shared" si="41"/>
        <v/>
      </c>
      <c r="AH110" s="39" t="str">
        <f t="shared" si="42"/>
        <v/>
      </c>
      <c r="AI110" s="51" t="str">
        <f t="shared" si="43"/>
        <v/>
      </c>
      <c r="AJ110" s="50" t="str">
        <f t="shared" si="44"/>
        <v/>
      </c>
      <c r="AK110" s="39" t="str">
        <f t="shared" si="45"/>
        <v/>
      </c>
      <c r="AL110" s="51" t="str">
        <f t="shared" si="46"/>
        <v/>
      </c>
      <c r="AM110" s="50" t="str">
        <f t="shared" si="47"/>
        <v/>
      </c>
      <c r="AN110" s="39" t="str">
        <f t="shared" si="48"/>
        <v/>
      </c>
      <c r="AO110" s="51" t="str">
        <f t="shared" si="68"/>
        <v/>
      </c>
      <c r="AP110" s="50" t="str">
        <f t="shared" si="49"/>
        <v/>
      </c>
      <c r="AQ110" s="39" t="str">
        <f t="shared" si="50"/>
        <v/>
      </c>
      <c r="AR110" s="51" t="str">
        <f t="shared" si="51"/>
        <v/>
      </c>
      <c r="AS110" s="50" t="str">
        <f t="shared" si="52"/>
        <v/>
      </c>
      <c r="AT110" s="39" t="str">
        <f t="shared" si="53"/>
        <v/>
      </c>
      <c r="AU110" s="51" t="str">
        <f t="shared" si="54"/>
        <v/>
      </c>
      <c r="AV110" s="43" t="str">
        <f t="shared" si="55"/>
        <v/>
      </c>
      <c r="AW110" s="39" t="str">
        <f t="shared" si="56"/>
        <v/>
      </c>
      <c r="AX110" s="40" t="str">
        <f t="shared" si="57"/>
        <v/>
      </c>
      <c r="AY110" s="43" t="str">
        <f t="shared" si="58"/>
        <v/>
      </c>
      <c r="AZ110" s="39" t="str">
        <f t="shared" si="59"/>
        <v/>
      </c>
      <c r="BA110" s="40" t="str">
        <f t="shared" si="60"/>
        <v/>
      </c>
      <c r="BB110" s="43" t="str">
        <f t="shared" si="61"/>
        <v/>
      </c>
      <c r="BC110" s="39" t="str">
        <f t="shared" si="62"/>
        <v/>
      </c>
      <c r="BD110" s="51" t="str">
        <f t="shared" si="63"/>
        <v/>
      </c>
      <c r="BE110" s="43" t="str">
        <f t="shared" si="64"/>
        <v/>
      </c>
      <c r="BF110" s="39" t="str">
        <f t="shared" si="65"/>
        <v/>
      </c>
      <c r="BG110" s="51" t="str">
        <f t="shared" si="66"/>
        <v/>
      </c>
    </row>
    <row r="111" spans="1:59" x14ac:dyDescent="0.25">
      <c r="A111"/>
      <c r="AC111" s="32" t="s">
        <v>20</v>
      </c>
      <c r="AD111" s="33">
        <f>SUM(AD11:AD110)</f>
        <v>22</v>
      </c>
      <c r="AE111" s="33">
        <f>SUM(AE11:AE110)</f>
        <v>22</v>
      </c>
      <c r="AF111" s="33">
        <f>SUM(AF11:AF110)</f>
        <v>16</v>
      </c>
      <c r="AG111" s="34">
        <f>SUM(AG11:AG110)</f>
        <v>12</v>
      </c>
      <c r="AH111" s="34">
        <f t="shared" ref="AH111:AU111" si="71">SUM(AH11:AH110)</f>
        <v>4</v>
      </c>
      <c r="AI111" s="34">
        <f t="shared" si="71"/>
        <v>2</v>
      </c>
      <c r="AJ111" s="34">
        <f t="shared" si="71"/>
        <v>6</v>
      </c>
      <c r="AK111" s="34">
        <f t="shared" si="71"/>
        <v>14</v>
      </c>
      <c r="AL111" s="34">
        <f t="shared" si="71"/>
        <v>8</v>
      </c>
      <c r="AM111" s="34">
        <f t="shared" si="71"/>
        <v>4</v>
      </c>
      <c r="AN111" s="34">
        <f t="shared" si="71"/>
        <v>2</v>
      </c>
      <c r="AO111" s="34">
        <f t="shared" si="71"/>
        <v>3</v>
      </c>
      <c r="AP111" s="34">
        <f t="shared" si="71"/>
        <v>0</v>
      </c>
      <c r="AQ111" s="34">
        <f t="shared" si="71"/>
        <v>0</v>
      </c>
      <c r="AR111" s="34">
        <f t="shared" si="71"/>
        <v>1</v>
      </c>
      <c r="AS111" s="34">
        <f t="shared" si="71"/>
        <v>0</v>
      </c>
      <c r="AT111" s="34">
        <f t="shared" si="71"/>
        <v>2</v>
      </c>
      <c r="AU111" s="34">
        <f t="shared" si="71"/>
        <v>2</v>
      </c>
      <c r="AV111" s="44">
        <f>SUM(AV11:AV110)</f>
        <v>6</v>
      </c>
      <c r="AW111" s="44">
        <f t="shared" ref="AW111:BG111" si="72">SUM(AW11:AW110)</f>
        <v>9</v>
      </c>
      <c r="AX111" s="44">
        <f t="shared" si="72"/>
        <v>3</v>
      </c>
      <c r="AY111" s="44">
        <f t="shared" si="72"/>
        <v>10</v>
      </c>
      <c r="AZ111" s="44">
        <f t="shared" si="72"/>
        <v>13</v>
      </c>
      <c r="BA111" s="44">
        <f t="shared" si="72"/>
        <v>11</v>
      </c>
      <c r="BB111" s="44">
        <f t="shared" si="72"/>
        <v>6</v>
      </c>
      <c r="BC111" s="44">
        <f t="shared" si="72"/>
        <v>0</v>
      </c>
      <c r="BD111" s="44">
        <f t="shared" si="72"/>
        <v>2</v>
      </c>
      <c r="BE111" s="44">
        <f t="shared" si="72"/>
        <v>4</v>
      </c>
      <c r="BF111" s="44">
        <f t="shared" si="72"/>
        <v>2</v>
      </c>
      <c r="BG111" s="44">
        <f t="shared" si="72"/>
        <v>2</v>
      </c>
    </row>
    <row r="112" spans="1:59" x14ac:dyDescent="0.25">
      <c r="A112"/>
      <c r="AC112" s="36"/>
      <c r="AD112" s="37">
        <f>SUM(AD111:AF111)</f>
        <v>60</v>
      </c>
      <c r="AE112" s="313" t="s">
        <v>60</v>
      </c>
      <c r="AF112" s="358"/>
      <c r="AG112" s="35"/>
      <c r="AH112" s="35">
        <f>(AG111+AH111+AI111)</f>
        <v>18</v>
      </c>
      <c r="AI112" s="35"/>
      <c r="AJ112" s="38"/>
      <c r="AK112" s="38">
        <f>AJ111+AK111+AL111</f>
        <v>28</v>
      </c>
      <c r="AL112" s="38"/>
      <c r="AM112" s="38"/>
      <c r="AN112" s="38">
        <f>AM111+AN111+AO111</f>
        <v>9</v>
      </c>
      <c r="AO112" s="38"/>
      <c r="AP112" s="38"/>
      <c r="AQ112" s="38">
        <f>AP111+AQ111+AR111</f>
        <v>1</v>
      </c>
      <c r="AR112" s="38"/>
      <c r="AS112" s="38"/>
      <c r="AT112" s="38">
        <f>AS111+AT111+AU111</f>
        <v>4</v>
      </c>
      <c r="AU112" s="35"/>
      <c r="AV112" s="45"/>
      <c r="AW112" s="38">
        <f>AV111+AW111+AX111</f>
        <v>18</v>
      </c>
      <c r="AX112" s="46"/>
      <c r="AY112" s="45"/>
      <c r="AZ112" s="38">
        <f>AY111+AZ111+BA111</f>
        <v>34</v>
      </c>
      <c r="BA112" s="46"/>
      <c r="BB112" s="45"/>
      <c r="BC112" s="38">
        <f>BB111+BC111+BD111</f>
        <v>8</v>
      </c>
      <c r="BD112" s="46"/>
      <c r="BE112" s="38"/>
      <c r="BF112" s="38">
        <f>BE111+BF111+BG111</f>
        <v>8</v>
      </c>
      <c r="BG112" s="46"/>
    </row>
    <row r="113" spans="1:59" ht="15.75" x14ac:dyDescent="0.25">
      <c r="A113"/>
      <c r="AC113" s="16"/>
      <c r="AD113" s="16"/>
      <c r="AE113" s="16"/>
      <c r="AF113" s="16"/>
      <c r="AG113" s="359">
        <f>(AG111+AH111+AI111)/AD112</f>
        <v>0.3</v>
      </c>
      <c r="AH113" s="360"/>
      <c r="AI113" s="361"/>
      <c r="AJ113" s="359">
        <f>(AJ111+AK111+AL111)/AD112</f>
        <v>0.46666666666666667</v>
      </c>
      <c r="AK113" s="360"/>
      <c r="AL113" s="361"/>
      <c r="AM113" s="359">
        <f>(AM111+AN111+AO111)/AD112</f>
        <v>0.15</v>
      </c>
      <c r="AN113" s="360"/>
      <c r="AO113" s="361"/>
      <c r="AP113" s="359">
        <f>(AP111+AQ111+AR111)/AD112</f>
        <v>1.6666666666666666E-2</v>
      </c>
      <c r="AQ113" s="362"/>
      <c r="AR113" s="363"/>
      <c r="AS113" s="359">
        <f>AT112/AD112</f>
        <v>6.6666666666666666E-2</v>
      </c>
      <c r="AT113" s="362"/>
      <c r="AU113" s="362"/>
      <c r="AV113" s="365">
        <f>AW112/(AW112+AZ112+BC112)</f>
        <v>0.3</v>
      </c>
      <c r="AW113" s="362"/>
      <c r="AX113" s="364"/>
      <c r="AY113" s="365">
        <f>AZ112/(AW112+AZ112+BC112)</f>
        <v>0.56666666666666665</v>
      </c>
      <c r="AZ113" s="362"/>
      <c r="BA113" s="364"/>
      <c r="BB113" s="365">
        <f>BC112/(AW112+AZ112+BC112)</f>
        <v>0.13333333333333333</v>
      </c>
      <c r="BC113" s="362"/>
      <c r="BD113" s="364"/>
      <c r="BE113" s="360">
        <f>BF112/AD112</f>
        <v>0.13333333333333333</v>
      </c>
      <c r="BF113" s="362"/>
      <c r="BG113" s="364"/>
    </row>
    <row r="114" spans="1:59" x14ac:dyDescent="0.25">
      <c r="A114"/>
      <c r="AV114" s="47"/>
      <c r="AW114" s="42"/>
      <c r="AX114" s="48"/>
      <c r="AY114" s="47"/>
      <c r="AZ114" s="42"/>
      <c r="BA114" s="48"/>
      <c r="BB114" s="47"/>
      <c r="BC114" s="42"/>
      <c r="BD114" s="48"/>
      <c r="BE114" s="42"/>
      <c r="BF114" s="42"/>
      <c r="BG114" s="48"/>
    </row>
    <row r="115" spans="1:59" x14ac:dyDescent="0.25">
      <c r="A115"/>
    </row>
    <row r="116" spans="1:59" x14ac:dyDescent="0.25">
      <c r="A116"/>
      <c r="AH116">
        <f>AH112+AK112+AN112+AQ112+AT112</f>
        <v>60</v>
      </c>
      <c r="AX116">
        <f>AW112+AZ112+BC112</f>
        <v>60</v>
      </c>
    </row>
    <row r="117" spans="1:59" x14ac:dyDescent="0.25">
      <c r="A117"/>
    </row>
    <row r="118" spans="1:59" x14ac:dyDescent="0.25">
      <c r="A118"/>
    </row>
    <row r="119" spans="1:59" x14ac:dyDescent="0.25">
      <c r="A119"/>
    </row>
  </sheetData>
  <sheetProtection password="CCE4" sheet="1" selectLockedCells="1"/>
  <mergeCells count="24">
    <mergeCell ref="AD4:AF4"/>
    <mergeCell ref="AG4:AU4"/>
    <mergeCell ref="AD8:AD9"/>
    <mergeCell ref="AE8:AE9"/>
    <mergeCell ref="AF8:AF9"/>
    <mergeCell ref="AM8:AO8"/>
    <mergeCell ref="AG8:AI8"/>
    <mergeCell ref="AJ8:AL8"/>
    <mergeCell ref="AP8:AR8"/>
    <mergeCell ref="AS8:AU8"/>
    <mergeCell ref="AG113:AI113"/>
    <mergeCell ref="AJ113:AL113"/>
    <mergeCell ref="AM113:AO113"/>
    <mergeCell ref="AP113:AR113"/>
    <mergeCell ref="BE113:BG113"/>
    <mergeCell ref="AS113:AU113"/>
    <mergeCell ref="BB113:BD113"/>
    <mergeCell ref="AV113:AX113"/>
    <mergeCell ref="AY113:BA113"/>
    <mergeCell ref="BE5:BG8"/>
    <mergeCell ref="AV5:AX8"/>
    <mergeCell ref="AY5:BA8"/>
    <mergeCell ref="BB5:BD8"/>
    <mergeCell ref="AE112:AF112"/>
  </mergeCells>
  <pageMargins left="0.7" right="0.7" top="0.75" bottom="0.75" header="0.3" footer="0.3"/>
  <pageSetup paperSize="9" scale="3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tabColor rgb="FF00B050"/>
  </sheetPr>
  <dimension ref="A1:IV89"/>
  <sheetViews>
    <sheetView workbookViewId="0">
      <pane ySplit="1" topLeftCell="A35" activePane="bottomLeft" state="frozen"/>
      <selection pane="bottomLeft" activeCell="M60" sqref="M60"/>
    </sheetView>
  </sheetViews>
  <sheetFormatPr defaultRowHeight="15" x14ac:dyDescent="0.25"/>
  <cols>
    <col min="1" max="2" width="4.28515625" customWidth="1"/>
    <col min="3" max="3" width="7.5703125" customWidth="1"/>
    <col min="4" max="4" width="24.140625" bestFit="1" customWidth="1"/>
    <col min="5" max="22" width="4.28515625" customWidth="1"/>
    <col min="27" max="27" width="9.140625" style="124" customWidth="1"/>
  </cols>
  <sheetData>
    <row r="1" spans="1:256" s="154" customFormat="1" ht="86.25" x14ac:dyDescent="0.25">
      <c r="A1" s="149" t="s">
        <v>3</v>
      </c>
      <c r="B1" s="150"/>
      <c r="C1" s="150" t="s">
        <v>1</v>
      </c>
      <c r="D1" s="149" t="s">
        <v>9</v>
      </c>
      <c r="E1" s="149" t="s">
        <v>10</v>
      </c>
      <c r="F1" s="149" t="s">
        <v>7</v>
      </c>
      <c r="G1" s="149" t="s">
        <v>33</v>
      </c>
      <c r="H1" s="149" t="s">
        <v>34</v>
      </c>
      <c r="I1" s="149" t="s">
        <v>0</v>
      </c>
      <c r="J1" s="149" t="s">
        <v>2</v>
      </c>
      <c r="K1" s="151" t="s">
        <v>21</v>
      </c>
      <c r="L1" s="151" t="s">
        <v>22</v>
      </c>
      <c r="M1" s="151" t="s">
        <v>23</v>
      </c>
      <c r="N1" s="151" t="s">
        <v>41</v>
      </c>
      <c r="O1" s="151" t="s">
        <v>24</v>
      </c>
      <c r="P1" s="151" t="s">
        <v>25</v>
      </c>
      <c r="Q1" s="151" t="s">
        <v>26</v>
      </c>
      <c r="R1" s="152" t="s">
        <v>27</v>
      </c>
      <c r="S1" s="151" t="s">
        <v>28</v>
      </c>
      <c r="T1" s="153" t="s">
        <v>11</v>
      </c>
      <c r="U1" s="153"/>
      <c r="V1" s="153" t="s">
        <v>12</v>
      </c>
      <c r="W1" s="153"/>
      <c r="X1" s="153" t="s">
        <v>13</v>
      </c>
      <c r="AA1" s="155" t="s">
        <v>82</v>
      </c>
    </row>
    <row r="2" spans="1:256" x14ac:dyDescent="0.25">
      <c r="A2" s="136">
        <v>1</v>
      </c>
      <c r="B2" s="190"/>
      <c r="C2" s="156" t="s">
        <v>32</v>
      </c>
      <c r="D2" s="178" t="s">
        <v>125</v>
      </c>
      <c r="E2" s="157">
        <v>2</v>
      </c>
      <c r="F2" s="157">
        <v>1</v>
      </c>
      <c r="G2" s="179" t="s">
        <v>126</v>
      </c>
      <c r="H2" s="158" t="s">
        <v>155</v>
      </c>
      <c r="I2" s="159">
        <v>2</v>
      </c>
      <c r="J2" s="160" t="s">
        <v>4</v>
      </c>
      <c r="K2" s="161"/>
      <c r="L2" s="162"/>
      <c r="M2" s="162"/>
      <c r="N2" s="162"/>
      <c r="O2" s="162"/>
      <c r="P2" s="162"/>
      <c r="Q2" s="162"/>
      <c r="R2" s="163"/>
      <c r="S2" s="162"/>
      <c r="T2" s="164"/>
      <c r="U2" s="165"/>
      <c r="V2" s="164"/>
      <c r="W2" s="165"/>
      <c r="X2" s="164"/>
      <c r="Y2" s="166"/>
      <c r="Z2" s="167"/>
      <c r="AA2" s="168"/>
      <c r="AB2" s="169"/>
      <c r="AC2" s="169"/>
      <c r="AD2" s="169"/>
      <c r="AE2" s="169"/>
      <c r="AF2" s="169"/>
      <c r="AG2" s="169"/>
    </row>
    <row r="3" spans="1:256" x14ac:dyDescent="0.25">
      <c r="A3" s="3">
        <v>2</v>
      </c>
      <c r="B3" s="190"/>
      <c r="C3" s="156" t="s">
        <v>61</v>
      </c>
      <c r="D3" s="178" t="s">
        <v>125</v>
      </c>
      <c r="E3" s="157">
        <v>2</v>
      </c>
      <c r="F3" s="157">
        <v>1</v>
      </c>
      <c r="G3" s="179" t="s">
        <v>126</v>
      </c>
      <c r="H3" s="158" t="s">
        <v>155</v>
      </c>
      <c r="I3" s="160">
        <v>2</v>
      </c>
      <c r="J3" s="160" t="s">
        <v>5</v>
      </c>
      <c r="K3" s="158"/>
      <c r="L3" s="158"/>
      <c r="M3" s="158"/>
      <c r="N3" s="158"/>
      <c r="O3" s="158"/>
      <c r="P3" s="158"/>
      <c r="Q3" s="158"/>
      <c r="R3" s="158"/>
      <c r="S3" s="158"/>
      <c r="T3" s="164"/>
      <c r="U3" s="165"/>
      <c r="V3" s="164"/>
      <c r="W3" s="165"/>
      <c r="X3" s="164"/>
      <c r="Y3" s="166"/>
      <c r="Z3" s="167"/>
      <c r="AA3" s="168"/>
      <c r="AB3" s="169"/>
      <c r="AC3" s="169"/>
      <c r="AD3" s="169"/>
      <c r="AE3" s="169"/>
      <c r="AF3" s="169"/>
      <c r="AG3" s="169"/>
    </row>
    <row r="4" spans="1:256" x14ac:dyDescent="0.25">
      <c r="A4" s="197">
        <v>3</v>
      </c>
      <c r="B4" s="190"/>
      <c r="C4" s="156" t="s">
        <v>62</v>
      </c>
      <c r="D4" s="178" t="s">
        <v>125</v>
      </c>
      <c r="E4" s="157">
        <v>2</v>
      </c>
      <c r="F4" s="157">
        <v>1</v>
      </c>
      <c r="G4" s="179" t="s">
        <v>126</v>
      </c>
      <c r="H4" s="158" t="s">
        <v>128</v>
      </c>
      <c r="I4" s="160">
        <v>3</v>
      </c>
      <c r="J4" s="160" t="s">
        <v>4</v>
      </c>
      <c r="K4" s="158"/>
      <c r="L4" s="158"/>
      <c r="M4" s="158"/>
      <c r="N4" s="158"/>
      <c r="O4" s="158"/>
      <c r="P4" s="158"/>
      <c r="Q4" s="158"/>
      <c r="R4" s="158"/>
      <c r="S4" s="158"/>
      <c r="T4" s="164"/>
      <c r="U4" s="165"/>
      <c r="V4" s="164"/>
      <c r="W4" s="165"/>
      <c r="X4" s="164"/>
      <c r="Y4" s="166"/>
      <c r="Z4" s="167"/>
      <c r="AA4" s="168"/>
      <c r="AB4" s="169"/>
      <c r="AC4" s="169"/>
      <c r="AD4" s="169"/>
      <c r="AE4" s="169"/>
      <c r="AF4" s="169"/>
      <c r="AG4" s="169"/>
    </row>
    <row r="5" spans="1:256" x14ac:dyDescent="0.25">
      <c r="A5" s="197">
        <v>4</v>
      </c>
      <c r="B5" s="190"/>
      <c r="C5" s="156" t="s">
        <v>63</v>
      </c>
      <c r="D5" s="178" t="s">
        <v>125</v>
      </c>
      <c r="E5" s="157">
        <v>2</v>
      </c>
      <c r="F5" s="157">
        <v>1</v>
      </c>
      <c r="G5" s="179" t="s">
        <v>126</v>
      </c>
      <c r="H5" s="158" t="s">
        <v>128</v>
      </c>
      <c r="I5" s="160">
        <v>3</v>
      </c>
      <c r="J5" s="160" t="s">
        <v>4</v>
      </c>
      <c r="K5" s="158"/>
      <c r="L5" s="158"/>
      <c r="M5" s="158"/>
      <c r="N5" s="158"/>
      <c r="O5" s="158"/>
      <c r="P5" s="158"/>
      <c r="Q5" s="158"/>
      <c r="R5" s="158"/>
      <c r="S5" s="158"/>
      <c r="T5" s="164"/>
      <c r="U5" s="165"/>
      <c r="V5" s="164"/>
      <c r="W5" s="165"/>
      <c r="X5" s="164"/>
      <c r="Y5" s="166"/>
      <c r="Z5" s="167"/>
      <c r="AA5" s="168"/>
      <c r="AB5" s="169"/>
      <c r="AC5" s="169"/>
      <c r="AD5" s="169"/>
      <c r="AE5" s="169"/>
      <c r="AF5" s="169"/>
      <c r="AG5" s="169"/>
    </row>
    <row r="6" spans="1:256" x14ac:dyDescent="0.25">
      <c r="A6" s="197">
        <v>5</v>
      </c>
      <c r="B6" s="190"/>
      <c r="C6" s="156" t="s">
        <v>64</v>
      </c>
      <c r="D6" s="178" t="s">
        <v>125</v>
      </c>
      <c r="E6" s="157">
        <v>2</v>
      </c>
      <c r="F6" s="157">
        <v>1</v>
      </c>
      <c r="G6" s="179" t="s">
        <v>126</v>
      </c>
      <c r="H6" s="158" t="s">
        <v>128</v>
      </c>
      <c r="I6" s="160">
        <v>3</v>
      </c>
      <c r="J6" s="160" t="s">
        <v>5</v>
      </c>
      <c r="K6" s="158"/>
      <c r="L6" s="158"/>
      <c r="M6" s="158"/>
      <c r="N6" s="158"/>
      <c r="O6" s="158"/>
      <c r="P6" s="158"/>
      <c r="Q6" s="158"/>
      <c r="R6" s="158"/>
      <c r="S6" s="158"/>
      <c r="T6" s="164"/>
      <c r="U6" s="165"/>
      <c r="V6" s="164"/>
      <c r="W6" s="165"/>
      <c r="X6" s="164"/>
      <c r="Y6" s="166"/>
      <c r="Z6" s="167"/>
      <c r="AA6" s="168"/>
      <c r="AB6" s="169"/>
      <c r="AC6" s="169"/>
      <c r="AD6" s="169"/>
      <c r="AE6" s="169"/>
      <c r="AF6" s="169"/>
      <c r="AG6" s="169"/>
    </row>
    <row r="7" spans="1:256" x14ac:dyDescent="0.25">
      <c r="A7" s="197">
        <v>6</v>
      </c>
      <c r="B7" s="190"/>
      <c r="C7" s="156" t="s">
        <v>65</v>
      </c>
      <c r="D7" s="178" t="s">
        <v>125</v>
      </c>
      <c r="E7" s="157">
        <v>2</v>
      </c>
      <c r="F7" s="157">
        <v>1</v>
      </c>
      <c r="G7" s="179" t="s">
        <v>126</v>
      </c>
      <c r="H7" s="158" t="s">
        <v>129</v>
      </c>
      <c r="I7" s="160">
        <v>3</v>
      </c>
      <c r="J7" s="160" t="s">
        <v>6</v>
      </c>
      <c r="K7" s="158"/>
      <c r="L7" s="158"/>
      <c r="M7" s="158"/>
      <c r="N7" s="158"/>
      <c r="O7" s="158"/>
      <c r="P7" s="158"/>
      <c r="Q7" s="158"/>
      <c r="R7" s="158"/>
      <c r="S7" s="158"/>
      <c r="T7" s="164"/>
      <c r="U7" s="165"/>
      <c r="V7" s="164"/>
      <c r="W7" s="165"/>
      <c r="X7" s="164"/>
      <c r="Y7" s="166"/>
      <c r="Z7" s="167"/>
      <c r="AA7" s="168"/>
      <c r="AB7" s="169"/>
      <c r="AC7" s="169"/>
      <c r="AD7" s="169"/>
      <c r="AE7" s="169"/>
      <c r="AF7" s="169"/>
      <c r="AG7" s="169"/>
    </row>
    <row r="8" spans="1:256" x14ac:dyDescent="0.25">
      <c r="A8" s="197">
        <v>7</v>
      </c>
      <c r="B8" s="190"/>
      <c r="C8" s="156" t="s">
        <v>66</v>
      </c>
      <c r="D8" s="178" t="s">
        <v>125</v>
      </c>
      <c r="E8" s="157">
        <v>2</v>
      </c>
      <c r="F8" s="157">
        <v>1</v>
      </c>
      <c r="G8" s="179" t="s">
        <v>126</v>
      </c>
      <c r="H8" s="158" t="s">
        <v>129</v>
      </c>
      <c r="I8" s="160">
        <v>3</v>
      </c>
      <c r="J8" s="160" t="s">
        <v>6</v>
      </c>
      <c r="K8" s="158"/>
      <c r="L8" s="158"/>
      <c r="M8" s="158"/>
      <c r="N8" s="158"/>
      <c r="O8" s="158"/>
      <c r="P8" s="158"/>
      <c r="Q8" s="158"/>
      <c r="R8" s="158"/>
      <c r="S8" s="158"/>
      <c r="T8" s="164"/>
      <c r="U8" s="165"/>
      <c r="V8" s="164"/>
      <c r="W8" s="165"/>
      <c r="X8" s="164"/>
      <c r="Y8" s="166"/>
      <c r="Z8" s="167"/>
      <c r="AA8" s="168"/>
      <c r="AB8" s="169"/>
      <c r="AC8" s="169"/>
      <c r="AD8" s="169"/>
      <c r="AE8" s="169"/>
      <c r="AF8" s="169"/>
      <c r="AG8" s="169"/>
    </row>
    <row r="9" spans="1:256" x14ac:dyDescent="0.25">
      <c r="A9" s="197">
        <v>8</v>
      </c>
      <c r="B9" s="190"/>
      <c r="C9" s="156" t="s">
        <v>67</v>
      </c>
      <c r="D9" s="178" t="s">
        <v>125</v>
      </c>
      <c r="E9" s="157">
        <v>2</v>
      </c>
      <c r="F9" s="157">
        <v>1</v>
      </c>
      <c r="G9" s="179" t="s">
        <v>126</v>
      </c>
      <c r="H9" s="158" t="s">
        <v>155</v>
      </c>
      <c r="I9" s="160">
        <v>5</v>
      </c>
      <c r="J9" s="160" t="s">
        <v>5</v>
      </c>
      <c r="K9" s="158"/>
      <c r="L9" s="158"/>
      <c r="M9" s="158"/>
      <c r="N9" s="158"/>
      <c r="O9" s="158"/>
      <c r="P9" s="158"/>
      <c r="Q9" s="158"/>
      <c r="R9" s="158"/>
      <c r="S9" s="158"/>
      <c r="T9" s="164"/>
      <c r="U9" s="165"/>
      <c r="V9" s="164"/>
      <c r="W9" s="165"/>
      <c r="X9" s="164"/>
      <c r="Y9" s="166"/>
      <c r="Z9" s="167"/>
      <c r="AA9" s="168"/>
      <c r="AB9" s="169"/>
      <c r="AC9" s="169"/>
      <c r="AD9" s="169"/>
      <c r="AE9" s="169"/>
      <c r="AF9" s="169"/>
      <c r="AG9" s="169"/>
    </row>
    <row r="10" spans="1:256" x14ac:dyDescent="0.25">
      <c r="A10" s="197">
        <v>9</v>
      </c>
      <c r="B10" s="190"/>
      <c r="C10" s="156" t="s">
        <v>68</v>
      </c>
      <c r="D10" s="178" t="s">
        <v>125</v>
      </c>
      <c r="E10" s="157">
        <v>2</v>
      </c>
      <c r="F10" s="157">
        <v>1</v>
      </c>
      <c r="G10" s="179" t="s">
        <v>126</v>
      </c>
      <c r="H10" s="158" t="s">
        <v>155</v>
      </c>
      <c r="I10" s="160">
        <v>5</v>
      </c>
      <c r="J10" s="160" t="s">
        <v>6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64"/>
      <c r="U10" s="165"/>
      <c r="V10" s="164"/>
      <c r="W10" s="165"/>
      <c r="X10" s="164"/>
      <c r="Y10" s="166"/>
      <c r="Z10" s="167"/>
      <c r="AA10" s="168"/>
      <c r="AB10" s="169"/>
      <c r="AC10" s="169"/>
      <c r="AD10" s="169"/>
      <c r="AE10" s="169"/>
      <c r="AF10" s="169"/>
      <c r="AG10" s="169"/>
    </row>
    <row r="11" spans="1:256" x14ac:dyDescent="0.25">
      <c r="A11" s="197">
        <v>10</v>
      </c>
      <c r="B11" s="123">
        <v>1</v>
      </c>
      <c r="C11" s="156" t="s">
        <v>32</v>
      </c>
      <c r="D11" s="178" t="s">
        <v>161</v>
      </c>
      <c r="E11" s="157">
        <v>2</v>
      </c>
      <c r="F11" s="157">
        <v>1</v>
      </c>
      <c r="G11" s="179" t="s">
        <v>114</v>
      </c>
      <c r="H11" s="158" t="s">
        <v>155</v>
      </c>
      <c r="I11" s="160">
        <v>1</v>
      </c>
      <c r="J11" s="160" t="s">
        <v>4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66"/>
      <c r="Z11" s="167"/>
      <c r="AA11" s="168"/>
      <c r="AB11" s="169"/>
      <c r="AC11" s="169"/>
      <c r="AD11" s="169"/>
      <c r="AE11" s="169"/>
      <c r="AF11" s="169"/>
      <c r="AG11" s="169"/>
    </row>
    <row r="12" spans="1:256" x14ac:dyDescent="0.25">
      <c r="A12" s="197">
        <v>11</v>
      </c>
      <c r="B12" s="190">
        <v>2</v>
      </c>
      <c r="C12" s="156" t="s">
        <v>163</v>
      </c>
      <c r="D12" s="170" t="s">
        <v>143</v>
      </c>
      <c r="E12" s="157">
        <v>2</v>
      </c>
      <c r="F12" s="157">
        <v>1</v>
      </c>
      <c r="G12" s="171" t="s">
        <v>110</v>
      </c>
      <c r="H12" s="158" t="s">
        <v>155</v>
      </c>
      <c r="I12" s="172">
        <v>1</v>
      </c>
      <c r="J12" s="172" t="s">
        <v>4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64"/>
      <c r="U12" s="165"/>
      <c r="V12" s="164"/>
      <c r="W12" s="165"/>
      <c r="X12" s="164"/>
      <c r="Y12" s="166"/>
      <c r="Z12" s="167"/>
      <c r="AA12" s="168"/>
      <c r="AB12" s="169"/>
      <c r="AC12" s="169"/>
      <c r="AD12" s="169"/>
      <c r="AE12" s="169"/>
      <c r="AF12" s="169"/>
      <c r="AG12" s="169"/>
    </row>
    <row r="13" spans="1:256" x14ac:dyDescent="0.25">
      <c r="A13" s="197">
        <v>12</v>
      </c>
      <c r="B13" s="190">
        <v>3</v>
      </c>
      <c r="C13" s="156" t="s">
        <v>115</v>
      </c>
      <c r="D13" s="170" t="s">
        <v>181</v>
      </c>
      <c r="E13" s="157">
        <v>2</v>
      </c>
      <c r="F13" s="157">
        <v>1</v>
      </c>
      <c r="G13" s="171" t="s">
        <v>124</v>
      </c>
      <c r="H13" s="158" t="s">
        <v>155</v>
      </c>
      <c r="I13" s="172">
        <v>1</v>
      </c>
      <c r="J13" s="172" t="s">
        <v>4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73"/>
      <c r="U13" s="165"/>
      <c r="V13" s="173"/>
      <c r="W13" s="165"/>
      <c r="X13" s="164"/>
      <c r="Y13" s="166"/>
      <c r="Z13" s="167"/>
      <c r="AA13" s="168"/>
      <c r="AB13" s="169"/>
      <c r="AC13" s="169"/>
      <c r="AD13" s="169"/>
      <c r="AE13" s="169"/>
      <c r="AF13" s="169"/>
      <c r="AG13" s="169"/>
    </row>
    <row r="14" spans="1:256" x14ac:dyDescent="0.25">
      <c r="A14" s="197">
        <v>13</v>
      </c>
      <c r="B14" s="190">
        <v>4</v>
      </c>
      <c r="C14" s="156" t="s">
        <v>167</v>
      </c>
      <c r="D14" s="178" t="s">
        <v>116</v>
      </c>
      <c r="E14" s="157">
        <v>2</v>
      </c>
      <c r="F14" s="157">
        <v>1</v>
      </c>
      <c r="G14" s="171" t="s">
        <v>114</v>
      </c>
      <c r="H14" s="158" t="s">
        <v>155</v>
      </c>
      <c r="I14" s="160">
        <v>1</v>
      </c>
      <c r="J14" s="160" t="s">
        <v>4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64"/>
      <c r="U14" s="165"/>
      <c r="V14" s="164"/>
      <c r="W14" s="165"/>
      <c r="X14" s="164"/>
      <c r="Y14" s="166"/>
      <c r="Z14" s="167"/>
      <c r="AA14" s="168"/>
      <c r="AB14" s="169"/>
      <c r="AC14" s="169"/>
      <c r="AD14" s="169"/>
      <c r="AE14" s="169"/>
      <c r="AF14" s="169"/>
      <c r="AG14" s="169"/>
    </row>
    <row r="15" spans="1:256" x14ac:dyDescent="0.25">
      <c r="A15" s="197">
        <v>14</v>
      </c>
      <c r="B15" s="190">
        <v>4</v>
      </c>
      <c r="C15" s="156" t="s">
        <v>168</v>
      </c>
      <c r="D15" s="178" t="s">
        <v>116</v>
      </c>
      <c r="E15" s="157">
        <v>2</v>
      </c>
      <c r="F15" s="157">
        <v>1</v>
      </c>
      <c r="G15" s="171" t="s">
        <v>114</v>
      </c>
      <c r="H15" s="158" t="s">
        <v>155</v>
      </c>
      <c r="I15" s="160">
        <v>2</v>
      </c>
      <c r="J15" s="160" t="s">
        <v>4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64"/>
      <c r="U15" s="165"/>
      <c r="V15" s="164"/>
      <c r="W15" s="165"/>
      <c r="X15" s="164"/>
      <c r="Y15" s="166"/>
      <c r="Z15" s="167"/>
      <c r="AA15" s="168"/>
      <c r="AB15" s="169"/>
      <c r="AC15" s="169"/>
      <c r="AD15" s="169"/>
      <c r="AE15" s="169"/>
      <c r="AF15" s="169"/>
      <c r="AG15" s="169"/>
    </row>
    <row r="16" spans="1:256" s="42" customFormat="1" x14ac:dyDescent="0.25">
      <c r="A16" s="197">
        <v>15</v>
      </c>
      <c r="B16" s="190">
        <v>5</v>
      </c>
      <c r="C16" s="156" t="s">
        <v>169</v>
      </c>
      <c r="D16" s="183" t="s">
        <v>182</v>
      </c>
      <c r="E16" s="157">
        <v>2</v>
      </c>
      <c r="F16" s="157">
        <v>1</v>
      </c>
      <c r="G16" s="191" t="s">
        <v>126</v>
      </c>
      <c r="H16" s="158" t="s">
        <v>155</v>
      </c>
      <c r="I16" s="174">
        <v>1</v>
      </c>
      <c r="J16" s="174" t="s">
        <v>4</v>
      </c>
      <c r="K16" s="188"/>
      <c r="L16" s="174"/>
      <c r="M16" s="183"/>
      <c r="N16" s="157"/>
      <c r="O16" s="157"/>
      <c r="P16" s="174"/>
      <c r="Q16" s="174"/>
      <c r="R16" s="174"/>
      <c r="S16" s="174"/>
      <c r="T16" s="188"/>
      <c r="U16" s="174"/>
      <c r="V16" s="183"/>
      <c r="W16" s="157"/>
      <c r="X16" s="157"/>
      <c r="Y16" s="192"/>
      <c r="Z16" s="184"/>
      <c r="AA16" s="184"/>
      <c r="AB16" s="184"/>
      <c r="AC16" s="2"/>
      <c r="AD16" s="184"/>
      <c r="AE16" s="185"/>
      <c r="AF16" s="186"/>
      <c r="AG16" s="186"/>
      <c r="AH16" s="184"/>
      <c r="AI16" s="184"/>
      <c r="AJ16" s="184"/>
      <c r="AK16" s="184"/>
      <c r="AL16" s="2"/>
      <c r="AM16" s="184"/>
      <c r="AN16" s="185"/>
      <c r="AO16" s="186"/>
      <c r="AP16" s="186"/>
      <c r="AQ16" s="184"/>
      <c r="AR16" s="184"/>
      <c r="AS16" s="184"/>
      <c r="AT16" s="184"/>
      <c r="AU16" s="2"/>
      <c r="AV16" s="184"/>
      <c r="AW16" s="185"/>
      <c r="AX16" s="186"/>
      <c r="AY16" s="186"/>
      <c r="AZ16" s="184"/>
      <c r="BA16" s="184"/>
      <c r="BB16" s="184"/>
      <c r="BC16" s="184"/>
      <c r="BD16" s="2"/>
      <c r="BE16" s="184"/>
      <c r="BF16" s="185"/>
      <c r="BG16" s="186"/>
      <c r="BH16" s="186"/>
      <c r="BI16" s="184"/>
      <c r="BJ16" s="184"/>
      <c r="BK16" s="184"/>
      <c r="BL16" s="184"/>
      <c r="BM16" s="2"/>
      <c r="BN16" s="184"/>
      <c r="BO16" s="185"/>
      <c r="BP16" s="186"/>
      <c r="BQ16" s="186"/>
      <c r="BR16" s="184"/>
      <c r="BS16" s="184"/>
      <c r="BT16" s="184"/>
      <c r="BU16" s="184"/>
      <c r="BV16" s="2"/>
      <c r="BW16" s="184"/>
      <c r="BX16" s="185"/>
      <c r="BY16" s="186"/>
      <c r="BZ16" s="186"/>
      <c r="CA16" s="184"/>
      <c r="CB16" s="184"/>
      <c r="CC16" s="184"/>
      <c r="CD16" s="184"/>
      <c r="CE16" s="2"/>
      <c r="CF16" s="184"/>
      <c r="CG16" s="185"/>
      <c r="CH16" s="186"/>
      <c r="CI16" s="186"/>
      <c r="CJ16" s="184"/>
      <c r="CK16" s="184"/>
      <c r="CL16" s="184"/>
      <c r="CM16" s="184"/>
      <c r="CN16" s="2"/>
      <c r="CO16" s="184"/>
      <c r="CP16" s="185"/>
      <c r="CQ16" s="186"/>
      <c r="CR16" s="186"/>
      <c r="CS16" s="184"/>
      <c r="CT16" s="184"/>
      <c r="CU16" s="184"/>
      <c r="CV16" s="184"/>
      <c r="CW16" s="2"/>
      <c r="CX16" s="184"/>
      <c r="CY16" s="185"/>
      <c r="CZ16" s="186"/>
      <c r="DA16" s="186"/>
      <c r="DB16" s="184"/>
      <c r="DC16" s="184"/>
      <c r="DD16" s="184"/>
      <c r="DE16" s="184"/>
      <c r="DF16" s="2"/>
      <c r="DG16" s="184"/>
      <c r="DH16" s="185"/>
      <c r="DI16" s="186"/>
      <c r="DJ16" s="186"/>
      <c r="DK16" s="184"/>
      <c r="DL16" s="184"/>
      <c r="DM16" s="184"/>
      <c r="DN16" s="184"/>
      <c r="DO16" s="2"/>
      <c r="DP16" s="184"/>
      <c r="DQ16" s="185"/>
      <c r="DR16" s="186"/>
      <c r="DS16" s="186"/>
      <c r="DT16" s="184"/>
      <c r="DU16" s="184"/>
      <c r="DV16" s="184"/>
      <c r="DW16" s="184"/>
      <c r="DX16" s="2"/>
      <c r="DY16" s="184"/>
      <c r="DZ16" s="185"/>
      <c r="EA16" s="186"/>
      <c r="EB16" s="186"/>
      <c r="EC16" s="184"/>
      <c r="ED16" s="184"/>
      <c r="EE16" s="184"/>
      <c r="EF16" s="184"/>
      <c r="EG16" s="2"/>
      <c r="EH16" s="184"/>
      <c r="EI16" s="185"/>
      <c r="EJ16" s="186"/>
      <c r="EK16" s="186"/>
      <c r="EL16" s="184"/>
      <c r="EM16" s="184"/>
      <c r="EN16" s="184"/>
      <c r="EO16" s="184"/>
      <c r="EP16" s="2"/>
      <c r="EQ16" s="184"/>
      <c r="ER16" s="185"/>
      <c r="ES16" s="186"/>
      <c r="ET16" s="186"/>
      <c r="EU16" s="184"/>
      <c r="EV16" s="184"/>
      <c r="EW16" s="184"/>
      <c r="EX16" s="184"/>
      <c r="EY16" s="2"/>
      <c r="EZ16" s="184"/>
      <c r="FA16" s="185"/>
      <c r="FB16" s="186"/>
      <c r="FC16" s="186"/>
      <c r="FD16" s="184"/>
      <c r="FE16" s="184"/>
      <c r="FF16" s="184"/>
      <c r="FG16" s="184"/>
      <c r="FH16" s="2"/>
      <c r="FI16" s="184"/>
      <c r="FJ16" s="185"/>
      <c r="FK16" s="186"/>
      <c r="FL16" s="186"/>
      <c r="FM16" s="184"/>
      <c r="FN16" s="184"/>
      <c r="FO16" s="184"/>
      <c r="FP16" s="184"/>
      <c r="FQ16" s="2"/>
      <c r="FR16" s="184"/>
      <c r="FS16" s="185"/>
      <c r="FT16" s="186"/>
      <c r="FU16" s="186"/>
      <c r="FV16" s="184"/>
      <c r="FW16" s="184"/>
      <c r="FX16" s="184"/>
      <c r="FY16" s="184"/>
      <c r="FZ16" s="2"/>
      <c r="GA16" s="184"/>
      <c r="GB16" s="185"/>
      <c r="GC16" s="186"/>
      <c r="GD16" s="186"/>
      <c r="GE16" s="184"/>
      <c r="GF16" s="184"/>
      <c r="GG16" s="184"/>
      <c r="GH16" s="184"/>
      <c r="GI16" s="2"/>
      <c r="GJ16" s="184"/>
      <c r="GK16" s="185"/>
      <c r="GL16" s="186"/>
      <c r="GM16" s="186"/>
      <c r="GN16" s="184"/>
      <c r="GO16" s="184"/>
      <c r="GP16" s="184"/>
      <c r="GQ16" s="184"/>
      <c r="GR16" s="2"/>
      <c r="GS16" s="184"/>
      <c r="GT16" s="185"/>
      <c r="GU16" s="186"/>
      <c r="GV16" s="186"/>
      <c r="GW16" s="184"/>
      <c r="GX16" s="184"/>
      <c r="GY16" s="184"/>
      <c r="GZ16" s="184"/>
      <c r="HA16" s="2"/>
      <c r="HB16" s="184"/>
      <c r="HC16" s="185"/>
      <c r="HD16" s="186"/>
      <c r="HE16" s="186"/>
      <c r="HF16" s="184"/>
      <c r="HG16" s="184"/>
      <c r="HH16" s="184"/>
      <c r="HI16" s="184"/>
      <c r="HJ16" s="2"/>
      <c r="HK16" s="184"/>
      <c r="HL16" s="185"/>
      <c r="HM16" s="186"/>
      <c r="HN16" s="186"/>
      <c r="HO16" s="184"/>
      <c r="HP16" s="184"/>
      <c r="HQ16" s="184"/>
      <c r="HR16" s="184"/>
      <c r="HS16" s="2"/>
      <c r="HT16" s="184"/>
      <c r="HU16" s="185"/>
      <c r="HV16" s="186"/>
      <c r="HW16" s="186"/>
      <c r="HX16" s="184"/>
      <c r="HY16" s="184"/>
      <c r="HZ16" s="184"/>
      <c r="IA16" s="184"/>
      <c r="IB16" s="2"/>
      <c r="IC16" s="184"/>
      <c r="ID16" s="185"/>
      <c r="IE16" s="186"/>
      <c r="IF16" s="186"/>
      <c r="IG16" s="184"/>
      <c r="IH16" s="184"/>
      <c r="II16" s="184"/>
      <c r="IJ16" s="184"/>
      <c r="IK16" s="2"/>
      <c r="IL16" s="184"/>
      <c r="IM16" s="185"/>
      <c r="IN16" s="186"/>
      <c r="IO16" s="186"/>
      <c r="IP16" s="184"/>
      <c r="IQ16" s="184"/>
      <c r="IR16" s="184"/>
      <c r="IS16" s="184"/>
      <c r="IT16" s="2"/>
      <c r="IU16" s="184"/>
      <c r="IV16" s="185"/>
    </row>
    <row r="17" spans="1:256" s="42" customFormat="1" x14ac:dyDescent="0.25">
      <c r="A17" s="197">
        <v>16</v>
      </c>
      <c r="B17" s="190">
        <v>5</v>
      </c>
      <c r="C17" s="156" t="s">
        <v>170</v>
      </c>
      <c r="D17" s="183" t="s">
        <v>182</v>
      </c>
      <c r="E17" s="157">
        <v>2</v>
      </c>
      <c r="F17" s="157">
        <v>1</v>
      </c>
      <c r="G17" s="191" t="s">
        <v>126</v>
      </c>
      <c r="H17" s="158" t="s">
        <v>155</v>
      </c>
      <c r="I17" s="174">
        <v>2</v>
      </c>
      <c r="J17" s="174" t="s">
        <v>4</v>
      </c>
      <c r="K17" s="188"/>
      <c r="L17" s="174"/>
      <c r="M17" s="183"/>
      <c r="N17" s="157"/>
      <c r="O17" s="157"/>
      <c r="P17" s="174"/>
      <c r="Q17" s="174"/>
      <c r="R17" s="174"/>
      <c r="S17" s="174"/>
      <c r="T17" s="188"/>
      <c r="U17" s="174"/>
      <c r="V17" s="183"/>
      <c r="W17" s="157"/>
      <c r="X17" s="157"/>
      <c r="Y17" s="192"/>
      <c r="Z17" s="184"/>
      <c r="AA17" s="184"/>
      <c r="AB17" s="184"/>
      <c r="AC17" s="2"/>
      <c r="AD17" s="184"/>
      <c r="AE17" s="185"/>
      <c r="AF17" s="186"/>
      <c r="AG17" s="186"/>
      <c r="AH17" s="184"/>
      <c r="AI17" s="184"/>
      <c r="AJ17" s="184"/>
      <c r="AK17" s="184"/>
      <c r="AL17" s="2"/>
      <c r="AM17" s="184"/>
      <c r="AN17" s="185"/>
      <c r="AO17" s="186"/>
      <c r="AP17" s="186"/>
      <c r="AQ17" s="184"/>
      <c r="AR17" s="184"/>
      <c r="AS17" s="184"/>
      <c r="AT17" s="184"/>
      <c r="AU17" s="2"/>
      <c r="AV17" s="184"/>
      <c r="AW17" s="185"/>
      <c r="AX17" s="186"/>
      <c r="AY17" s="186"/>
      <c r="AZ17" s="184"/>
      <c r="BA17" s="184"/>
      <c r="BB17" s="184"/>
      <c r="BC17" s="184"/>
      <c r="BD17" s="2"/>
      <c r="BE17" s="184"/>
      <c r="BF17" s="185"/>
      <c r="BG17" s="186"/>
      <c r="BH17" s="186"/>
      <c r="BI17" s="184"/>
      <c r="BJ17" s="184"/>
      <c r="BK17" s="184"/>
      <c r="BL17" s="184"/>
      <c r="BM17" s="2"/>
      <c r="BN17" s="184"/>
      <c r="BO17" s="185"/>
      <c r="BP17" s="186"/>
      <c r="BQ17" s="186"/>
      <c r="BR17" s="184"/>
      <c r="BS17" s="184"/>
      <c r="BT17" s="184"/>
      <c r="BU17" s="184"/>
      <c r="BV17" s="2"/>
      <c r="BW17" s="184"/>
      <c r="BX17" s="185"/>
      <c r="BY17" s="186"/>
      <c r="BZ17" s="186"/>
      <c r="CA17" s="184"/>
      <c r="CB17" s="184"/>
      <c r="CC17" s="184"/>
      <c r="CD17" s="184"/>
      <c r="CE17" s="2"/>
      <c r="CF17" s="184"/>
      <c r="CG17" s="185"/>
      <c r="CH17" s="186"/>
      <c r="CI17" s="186"/>
      <c r="CJ17" s="184"/>
      <c r="CK17" s="184"/>
      <c r="CL17" s="184"/>
      <c r="CM17" s="184"/>
      <c r="CN17" s="2"/>
      <c r="CO17" s="184"/>
      <c r="CP17" s="185"/>
      <c r="CQ17" s="186"/>
      <c r="CR17" s="186"/>
      <c r="CS17" s="184"/>
      <c r="CT17" s="184"/>
      <c r="CU17" s="184"/>
      <c r="CV17" s="184"/>
      <c r="CW17" s="2"/>
      <c r="CX17" s="184"/>
      <c r="CY17" s="185"/>
      <c r="CZ17" s="186"/>
      <c r="DA17" s="186"/>
      <c r="DB17" s="184"/>
      <c r="DC17" s="184"/>
      <c r="DD17" s="184"/>
      <c r="DE17" s="184"/>
      <c r="DF17" s="2"/>
      <c r="DG17" s="184"/>
      <c r="DH17" s="185"/>
      <c r="DI17" s="186"/>
      <c r="DJ17" s="186"/>
      <c r="DK17" s="184"/>
      <c r="DL17" s="184"/>
      <c r="DM17" s="184"/>
      <c r="DN17" s="184"/>
      <c r="DO17" s="2"/>
      <c r="DP17" s="184"/>
      <c r="DQ17" s="185"/>
      <c r="DR17" s="186"/>
      <c r="DS17" s="186"/>
      <c r="DT17" s="184"/>
      <c r="DU17" s="184"/>
      <c r="DV17" s="184"/>
      <c r="DW17" s="184"/>
      <c r="DX17" s="2"/>
      <c r="DY17" s="184"/>
      <c r="DZ17" s="185"/>
      <c r="EA17" s="186"/>
      <c r="EB17" s="186"/>
      <c r="EC17" s="184"/>
      <c r="ED17" s="184"/>
      <c r="EE17" s="184"/>
      <c r="EF17" s="184"/>
      <c r="EG17" s="2"/>
      <c r="EH17" s="184"/>
      <c r="EI17" s="185"/>
      <c r="EJ17" s="186"/>
      <c r="EK17" s="186"/>
      <c r="EL17" s="184"/>
      <c r="EM17" s="184"/>
      <c r="EN17" s="184"/>
      <c r="EO17" s="184"/>
      <c r="EP17" s="2"/>
      <c r="EQ17" s="184"/>
      <c r="ER17" s="185"/>
      <c r="ES17" s="186"/>
      <c r="ET17" s="186"/>
      <c r="EU17" s="184"/>
      <c r="EV17" s="184"/>
      <c r="EW17" s="184"/>
      <c r="EX17" s="184"/>
      <c r="EY17" s="2"/>
      <c r="EZ17" s="184"/>
      <c r="FA17" s="185"/>
      <c r="FB17" s="186"/>
      <c r="FC17" s="186"/>
      <c r="FD17" s="184"/>
      <c r="FE17" s="184"/>
      <c r="FF17" s="184"/>
      <c r="FG17" s="184"/>
      <c r="FH17" s="2"/>
      <c r="FI17" s="184"/>
      <c r="FJ17" s="185"/>
      <c r="FK17" s="186"/>
      <c r="FL17" s="186"/>
      <c r="FM17" s="184"/>
      <c r="FN17" s="184"/>
      <c r="FO17" s="184"/>
      <c r="FP17" s="184"/>
      <c r="FQ17" s="2"/>
      <c r="FR17" s="184"/>
      <c r="FS17" s="185"/>
      <c r="FT17" s="186"/>
      <c r="FU17" s="186"/>
      <c r="FV17" s="184"/>
      <c r="FW17" s="184"/>
      <c r="FX17" s="184"/>
      <c r="FY17" s="184"/>
      <c r="FZ17" s="2"/>
      <c r="GA17" s="184"/>
      <c r="GB17" s="185"/>
      <c r="GC17" s="186"/>
      <c r="GD17" s="186"/>
      <c r="GE17" s="184"/>
      <c r="GF17" s="184"/>
      <c r="GG17" s="184"/>
      <c r="GH17" s="184"/>
      <c r="GI17" s="2"/>
      <c r="GJ17" s="184"/>
      <c r="GK17" s="185"/>
      <c r="GL17" s="186"/>
      <c r="GM17" s="186"/>
      <c r="GN17" s="184"/>
      <c r="GO17" s="184"/>
      <c r="GP17" s="184"/>
      <c r="GQ17" s="184"/>
      <c r="GR17" s="2"/>
      <c r="GS17" s="184"/>
      <c r="GT17" s="185"/>
      <c r="GU17" s="186"/>
      <c r="GV17" s="186"/>
      <c r="GW17" s="184"/>
      <c r="GX17" s="184"/>
      <c r="GY17" s="184"/>
      <c r="GZ17" s="184"/>
      <c r="HA17" s="2"/>
      <c r="HB17" s="184"/>
      <c r="HC17" s="185"/>
      <c r="HD17" s="186"/>
      <c r="HE17" s="186"/>
      <c r="HF17" s="184"/>
      <c r="HG17" s="184"/>
      <c r="HH17" s="184"/>
      <c r="HI17" s="184"/>
      <c r="HJ17" s="2"/>
      <c r="HK17" s="184"/>
      <c r="HL17" s="185"/>
      <c r="HM17" s="186"/>
      <c r="HN17" s="186"/>
      <c r="HO17" s="184"/>
      <c r="HP17" s="184"/>
      <c r="HQ17" s="184"/>
      <c r="HR17" s="184"/>
      <c r="HS17" s="2"/>
      <c r="HT17" s="184"/>
      <c r="HU17" s="185"/>
      <c r="HV17" s="186"/>
      <c r="HW17" s="186"/>
      <c r="HX17" s="184"/>
      <c r="HY17" s="184"/>
      <c r="HZ17" s="184"/>
      <c r="IA17" s="184"/>
      <c r="IB17" s="2"/>
      <c r="IC17" s="184"/>
      <c r="ID17" s="185"/>
      <c r="IE17" s="186"/>
      <c r="IF17" s="186"/>
      <c r="IG17" s="184"/>
      <c r="IH17" s="184"/>
      <c r="II17" s="184"/>
      <c r="IJ17" s="184"/>
      <c r="IK17" s="2"/>
      <c r="IL17" s="184"/>
      <c r="IM17" s="185"/>
      <c r="IN17" s="186"/>
      <c r="IO17" s="186"/>
      <c r="IP17" s="184"/>
      <c r="IQ17" s="184"/>
      <c r="IR17" s="184"/>
      <c r="IS17" s="184"/>
      <c r="IT17" s="2"/>
      <c r="IU17" s="184"/>
      <c r="IV17" s="185"/>
    </row>
    <row r="18" spans="1:256" x14ac:dyDescent="0.25">
      <c r="A18" s="197">
        <v>17</v>
      </c>
      <c r="B18" s="190">
        <v>6</v>
      </c>
      <c r="C18" s="156" t="s">
        <v>150</v>
      </c>
      <c r="D18" s="178" t="s">
        <v>148</v>
      </c>
      <c r="E18" s="157">
        <v>2</v>
      </c>
      <c r="F18" s="157">
        <v>1</v>
      </c>
      <c r="G18" s="171" t="s">
        <v>124</v>
      </c>
      <c r="H18" s="158" t="s">
        <v>155</v>
      </c>
      <c r="I18" s="172">
        <v>1</v>
      </c>
      <c r="J18" s="172" t="s">
        <v>4</v>
      </c>
      <c r="K18" s="158"/>
      <c r="L18" s="158"/>
      <c r="M18" s="158"/>
      <c r="N18" s="158"/>
      <c r="O18" s="158"/>
      <c r="P18" s="158"/>
      <c r="Q18" s="158"/>
      <c r="R18" s="158"/>
      <c r="S18" s="158"/>
      <c r="T18" s="164"/>
      <c r="U18" s="165"/>
      <c r="V18" s="164"/>
      <c r="W18" s="165"/>
      <c r="X18" s="164"/>
      <c r="Y18" s="166"/>
      <c r="Z18" s="167"/>
      <c r="AA18" s="168"/>
      <c r="AB18" s="169"/>
      <c r="AC18" s="169"/>
      <c r="AD18" s="169"/>
      <c r="AE18" s="169"/>
      <c r="AF18" s="169"/>
      <c r="AG18" s="169"/>
    </row>
    <row r="19" spans="1:256" x14ac:dyDescent="0.25">
      <c r="A19" s="197">
        <v>18</v>
      </c>
      <c r="B19" s="190">
        <v>7</v>
      </c>
      <c r="C19" s="156" t="s">
        <v>183</v>
      </c>
      <c r="D19" s="178" t="s">
        <v>119</v>
      </c>
      <c r="E19" s="157">
        <v>2</v>
      </c>
      <c r="F19" s="157">
        <v>1</v>
      </c>
      <c r="G19" s="171" t="s">
        <v>120</v>
      </c>
      <c r="H19" s="158" t="s">
        <v>155</v>
      </c>
      <c r="I19" s="172">
        <v>1</v>
      </c>
      <c r="J19" s="172" t="s">
        <v>4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64"/>
      <c r="U19" s="165"/>
      <c r="V19" s="164"/>
      <c r="W19" s="165"/>
      <c r="X19" s="164"/>
      <c r="Y19" s="166"/>
      <c r="Z19" s="167"/>
      <c r="AA19" s="168"/>
      <c r="AB19" s="169"/>
      <c r="AC19" s="169"/>
      <c r="AD19" s="169"/>
      <c r="AE19" s="169"/>
      <c r="AF19" s="169"/>
      <c r="AG19" s="169"/>
    </row>
    <row r="20" spans="1:256" x14ac:dyDescent="0.25">
      <c r="A20" s="197">
        <v>19</v>
      </c>
      <c r="B20" s="190">
        <v>7</v>
      </c>
      <c r="C20" s="156" t="s">
        <v>184</v>
      </c>
      <c r="D20" s="178" t="s">
        <v>119</v>
      </c>
      <c r="E20" s="157">
        <v>2</v>
      </c>
      <c r="F20" s="157">
        <v>1</v>
      </c>
      <c r="G20" s="171" t="s">
        <v>120</v>
      </c>
      <c r="H20" s="158" t="s">
        <v>155</v>
      </c>
      <c r="I20" s="172">
        <v>2</v>
      </c>
      <c r="J20" s="172" t="s">
        <v>4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64"/>
      <c r="U20" s="165"/>
      <c r="V20" s="164"/>
      <c r="W20" s="165"/>
      <c r="X20" s="164"/>
      <c r="Y20" s="166"/>
      <c r="Z20" s="167"/>
      <c r="AA20" s="168"/>
      <c r="AB20" s="169"/>
      <c r="AC20" s="169"/>
      <c r="AD20" s="169"/>
      <c r="AE20" s="169"/>
      <c r="AF20" s="169"/>
      <c r="AG20" s="169"/>
    </row>
    <row r="21" spans="1:256" x14ac:dyDescent="0.25">
      <c r="A21" s="197">
        <v>20</v>
      </c>
      <c r="B21" s="196">
        <v>7</v>
      </c>
      <c r="C21" s="156" t="s">
        <v>185</v>
      </c>
      <c r="D21" s="178" t="s">
        <v>119</v>
      </c>
      <c r="E21" s="158">
        <v>2</v>
      </c>
      <c r="F21" s="158">
        <v>1</v>
      </c>
      <c r="G21" s="193" t="s">
        <v>120</v>
      </c>
      <c r="H21" s="158" t="s">
        <v>155</v>
      </c>
      <c r="I21" s="172">
        <v>2</v>
      </c>
      <c r="J21" s="172" t="s">
        <v>4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94"/>
      <c r="Z21" s="169"/>
      <c r="AA21" s="168"/>
      <c r="AB21" s="169"/>
      <c r="AC21" s="169"/>
      <c r="AD21" s="169"/>
      <c r="AE21" s="169"/>
      <c r="AF21" s="169"/>
      <c r="AG21" s="169"/>
    </row>
    <row r="22" spans="1:256" x14ac:dyDescent="0.25">
      <c r="A22" s="197">
        <v>21</v>
      </c>
      <c r="B22" s="190">
        <v>8</v>
      </c>
      <c r="C22" s="156" t="s">
        <v>171</v>
      </c>
      <c r="D22" s="178" t="s">
        <v>160</v>
      </c>
      <c r="E22" s="157">
        <v>2</v>
      </c>
      <c r="F22" s="157">
        <v>1</v>
      </c>
      <c r="G22" s="171" t="s">
        <v>110</v>
      </c>
      <c r="H22" s="158" t="s">
        <v>155</v>
      </c>
      <c r="I22" s="172">
        <v>1</v>
      </c>
      <c r="J22" s="172" t="s">
        <v>5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64"/>
      <c r="U22" s="165"/>
      <c r="V22" s="164"/>
      <c r="W22" s="165"/>
      <c r="X22" s="164"/>
      <c r="Y22" s="166"/>
      <c r="Z22" s="167"/>
      <c r="AA22" s="168"/>
      <c r="AB22" s="169"/>
      <c r="AC22" s="169"/>
      <c r="AD22" s="169"/>
      <c r="AE22" s="169"/>
      <c r="AF22" s="169"/>
      <c r="AG22" s="169"/>
    </row>
    <row r="23" spans="1:256" x14ac:dyDescent="0.25">
      <c r="A23" s="197">
        <v>22</v>
      </c>
      <c r="B23" s="190">
        <v>9</v>
      </c>
      <c r="C23" s="156" t="s">
        <v>186</v>
      </c>
      <c r="D23" s="178" t="s">
        <v>122</v>
      </c>
      <c r="E23" s="157">
        <v>2</v>
      </c>
      <c r="F23" s="157">
        <v>1</v>
      </c>
      <c r="G23" s="171" t="s">
        <v>123</v>
      </c>
      <c r="H23" s="158" t="s">
        <v>155</v>
      </c>
      <c r="I23" s="172">
        <v>1</v>
      </c>
      <c r="J23" s="172" t="s">
        <v>5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64"/>
      <c r="U23" s="165"/>
      <c r="V23" s="164"/>
      <c r="W23" s="165"/>
      <c r="X23" s="164"/>
      <c r="Y23" s="166"/>
      <c r="Z23" s="167"/>
      <c r="AA23" s="168"/>
      <c r="AB23" s="168"/>
      <c r="AC23" s="169"/>
      <c r="AD23" s="169"/>
      <c r="AE23" s="169"/>
      <c r="AF23" s="169"/>
      <c r="AG23" s="169"/>
    </row>
    <row r="24" spans="1:256" x14ac:dyDescent="0.25">
      <c r="A24" s="197">
        <v>23</v>
      </c>
      <c r="B24" s="190">
        <v>9</v>
      </c>
      <c r="C24" s="156" t="s">
        <v>187</v>
      </c>
      <c r="D24" s="178" t="s">
        <v>122</v>
      </c>
      <c r="E24" s="157">
        <v>2</v>
      </c>
      <c r="F24" s="157">
        <v>1</v>
      </c>
      <c r="G24" s="171" t="s">
        <v>123</v>
      </c>
      <c r="H24" s="158" t="s">
        <v>155</v>
      </c>
      <c r="I24" s="172">
        <v>2</v>
      </c>
      <c r="J24" s="172" t="s">
        <v>5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73"/>
      <c r="U24" s="165"/>
      <c r="V24" s="173"/>
      <c r="W24" s="165"/>
      <c r="X24" s="164"/>
      <c r="Y24" s="166"/>
      <c r="Z24" s="167"/>
      <c r="AA24" s="168"/>
      <c r="AB24" s="168"/>
      <c r="AC24" s="169"/>
      <c r="AD24" s="169"/>
      <c r="AE24" s="169"/>
      <c r="AF24" s="169"/>
      <c r="AG24" s="169"/>
    </row>
    <row r="25" spans="1:256" x14ac:dyDescent="0.25">
      <c r="A25" s="197">
        <v>24</v>
      </c>
      <c r="B25" s="190">
        <v>9</v>
      </c>
      <c r="C25" s="156" t="s">
        <v>188</v>
      </c>
      <c r="D25" s="178" t="s">
        <v>122</v>
      </c>
      <c r="E25" s="157">
        <v>2</v>
      </c>
      <c r="F25" s="157">
        <v>1</v>
      </c>
      <c r="G25" s="171" t="s">
        <v>123</v>
      </c>
      <c r="H25" s="158" t="s">
        <v>155</v>
      </c>
      <c r="I25" s="172">
        <v>2</v>
      </c>
      <c r="J25" s="172" t="s">
        <v>5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73"/>
      <c r="U25" s="165"/>
      <c r="V25" s="173"/>
      <c r="W25" s="165"/>
      <c r="X25" s="164"/>
      <c r="Y25" s="166"/>
      <c r="Z25" s="167"/>
      <c r="AA25" s="168"/>
      <c r="AB25" s="168"/>
      <c r="AC25" s="169"/>
      <c r="AD25" s="169"/>
      <c r="AE25" s="169"/>
      <c r="AF25" s="169"/>
      <c r="AG25" s="169"/>
    </row>
    <row r="26" spans="1:256" x14ac:dyDescent="0.25">
      <c r="A26" s="197">
        <v>25</v>
      </c>
      <c r="B26" s="190">
        <v>9</v>
      </c>
      <c r="C26" s="156" t="s">
        <v>189</v>
      </c>
      <c r="D26" s="178" t="s">
        <v>122</v>
      </c>
      <c r="E26" s="157">
        <v>2</v>
      </c>
      <c r="F26" s="157">
        <v>1</v>
      </c>
      <c r="G26" s="171" t="s">
        <v>123</v>
      </c>
      <c r="H26" s="158" t="s">
        <v>155</v>
      </c>
      <c r="I26" s="160">
        <v>2</v>
      </c>
      <c r="J26" s="160" t="s">
        <v>5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64"/>
      <c r="U26" s="165"/>
      <c r="V26" s="164"/>
      <c r="W26" s="165"/>
      <c r="X26" s="164"/>
      <c r="Y26" s="166"/>
      <c r="Z26" s="167"/>
      <c r="AA26" s="168"/>
      <c r="AB26" s="168"/>
      <c r="AC26" s="169"/>
      <c r="AD26" s="169"/>
      <c r="AE26" s="169"/>
      <c r="AF26" s="169"/>
      <c r="AG26" s="169"/>
    </row>
    <row r="27" spans="1:256" x14ac:dyDescent="0.25">
      <c r="A27" s="197">
        <v>26</v>
      </c>
      <c r="B27" s="190">
        <v>10</v>
      </c>
      <c r="C27" s="156" t="s">
        <v>172</v>
      </c>
      <c r="D27" s="178" t="s">
        <v>109</v>
      </c>
      <c r="E27" s="157">
        <v>2</v>
      </c>
      <c r="F27" s="157">
        <v>1</v>
      </c>
      <c r="G27" s="171" t="s">
        <v>121</v>
      </c>
      <c r="H27" s="158" t="s">
        <v>155</v>
      </c>
      <c r="I27" s="160">
        <v>1</v>
      </c>
      <c r="J27" s="160" t="s">
        <v>4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64"/>
      <c r="U27" s="165"/>
      <c r="V27" s="164"/>
      <c r="W27" s="165"/>
      <c r="X27" s="164"/>
      <c r="Y27" s="166"/>
      <c r="Z27" s="167"/>
      <c r="AA27" s="168"/>
      <c r="AB27" s="168"/>
      <c r="AC27" s="169"/>
      <c r="AD27" s="169"/>
      <c r="AE27" s="169"/>
      <c r="AF27" s="169"/>
      <c r="AG27" s="169"/>
    </row>
    <row r="28" spans="1:256" x14ac:dyDescent="0.25">
      <c r="A28" s="197">
        <v>27</v>
      </c>
      <c r="B28" s="190">
        <v>10</v>
      </c>
      <c r="C28" s="156" t="s">
        <v>173</v>
      </c>
      <c r="D28" s="178" t="s">
        <v>109</v>
      </c>
      <c r="E28" s="157">
        <v>2</v>
      </c>
      <c r="F28" s="157">
        <v>1</v>
      </c>
      <c r="G28" s="171" t="s">
        <v>121</v>
      </c>
      <c r="H28" s="158" t="s">
        <v>155</v>
      </c>
      <c r="I28" s="172">
        <v>2</v>
      </c>
      <c r="J28" s="172" t="s">
        <v>5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73"/>
      <c r="U28" s="165"/>
      <c r="V28" s="173"/>
      <c r="W28" s="165"/>
      <c r="X28" s="164"/>
      <c r="Y28" s="166"/>
      <c r="Z28" s="167"/>
      <c r="AA28" s="168"/>
      <c r="AB28" s="168"/>
      <c r="AC28" s="169"/>
      <c r="AD28" s="169"/>
      <c r="AE28" s="169"/>
      <c r="AF28" s="169"/>
      <c r="AG28" s="169"/>
    </row>
    <row r="29" spans="1:256" x14ac:dyDescent="0.25">
      <c r="A29" s="197">
        <v>28</v>
      </c>
      <c r="B29" s="190">
        <v>10</v>
      </c>
      <c r="C29" s="156" t="s">
        <v>174</v>
      </c>
      <c r="D29" s="178" t="s">
        <v>109</v>
      </c>
      <c r="E29" s="157">
        <v>2</v>
      </c>
      <c r="F29" s="157">
        <v>1</v>
      </c>
      <c r="G29" s="171" t="s">
        <v>121</v>
      </c>
      <c r="H29" s="158" t="s">
        <v>155</v>
      </c>
      <c r="I29" s="172">
        <v>2</v>
      </c>
      <c r="J29" s="172" t="s">
        <v>5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73"/>
      <c r="U29" s="165"/>
      <c r="V29" s="173"/>
      <c r="W29" s="165"/>
      <c r="X29" s="164"/>
      <c r="Y29" s="166"/>
      <c r="Z29" s="167"/>
      <c r="AA29" s="168"/>
      <c r="AB29" s="169"/>
      <c r="AC29" s="169"/>
      <c r="AD29" s="169"/>
      <c r="AE29" s="169"/>
      <c r="AF29" s="169"/>
      <c r="AG29" s="169"/>
    </row>
    <row r="30" spans="1:256" x14ac:dyDescent="0.25">
      <c r="A30" s="197">
        <v>29</v>
      </c>
      <c r="B30" s="190">
        <v>11</v>
      </c>
      <c r="C30" s="156" t="s">
        <v>151</v>
      </c>
      <c r="D30" s="178" t="s">
        <v>146</v>
      </c>
      <c r="E30" s="157">
        <v>2</v>
      </c>
      <c r="F30" s="157">
        <v>1</v>
      </c>
      <c r="G30" s="171" t="s">
        <v>133</v>
      </c>
      <c r="H30" s="158" t="s">
        <v>155</v>
      </c>
      <c r="I30" s="172">
        <v>2</v>
      </c>
      <c r="J30" s="172" t="s">
        <v>5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73"/>
      <c r="U30" s="165"/>
      <c r="V30" s="173"/>
      <c r="W30" s="165"/>
      <c r="X30" s="164"/>
      <c r="Y30" s="166"/>
      <c r="Z30" s="167"/>
      <c r="AA30" s="168"/>
      <c r="AB30" s="168"/>
      <c r="AC30" s="169"/>
      <c r="AD30" s="169"/>
      <c r="AE30" s="169"/>
      <c r="AF30" s="169"/>
      <c r="AG30" s="169"/>
    </row>
    <row r="31" spans="1:256" x14ac:dyDescent="0.25">
      <c r="A31" s="197">
        <v>30</v>
      </c>
      <c r="B31" s="190">
        <v>11</v>
      </c>
      <c r="C31" s="156" t="s">
        <v>152</v>
      </c>
      <c r="D31" s="178" t="s">
        <v>146</v>
      </c>
      <c r="E31" s="157">
        <v>2</v>
      </c>
      <c r="F31" s="157">
        <v>1</v>
      </c>
      <c r="G31" s="171" t="s">
        <v>133</v>
      </c>
      <c r="H31" s="158" t="s">
        <v>155</v>
      </c>
      <c r="I31" s="172">
        <v>2</v>
      </c>
      <c r="J31" s="172" t="s">
        <v>5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73"/>
      <c r="U31" s="165"/>
      <c r="V31" s="173"/>
      <c r="W31" s="165"/>
      <c r="X31" s="164"/>
      <c r="Y31" s="166"/>
      <c r="Z31" s="167"/>
      <c r="AA31" s="168"/>
      <c r="AB31" s="168"/>
      <c r="AC31" s="169"/>
      <c r="AD31" s="169"/>
      <c r="AE31" s="169"/>
      <c r="AF31" s="169"/>
      <c r="AG31" s="169"/>
    </row>
    <row r="32" spans="1:256" x14ac:dyDescent="0.25">
      <c r="A32" s="197">
        <v>31</v>
      </c>
      <c r="B32" s="190">
        <v>12</v>
      </c>
      <c r="C32" s="156" t="s">
        <v>190</v>
      </c>
      <c r="D32" s="183" t="s">
        <v>147</v>
      </c>
      <c r="E32" s="157">
        <v>2</v>
      </c>
      <c r="F32" s="157">
        <v>1</v>
      </c>
      <c r="G32" s="191" t="s">
        <v>118</v>
      </c>
      <c r="H32" s="158" t="s">
        <v>155</v>
      </c>
      <c r="I32" s="174">
        <v>1</v>
      </c>
      <c r="J32" s="174" t="s">
        <v>4</v>
      </c>
      <c r="K32" s="158"/>
      <c r="L32" s="158"/>
      <c r="M32" s="158"/>
      <c r="N32" s="158"/>
      <c r="O32" s="158"/>
      <c r="P32" s="158"/>
      <c r="Q32" s="158"/>
      <c r="R32" s="158"/>
      <c r="S32" s="174"/>
      <c r="T32" s="188"/>
      <c r="U32" s="174"/>
      <c r="V32" s="183"/>
      <c r="W32" s="165"/>
      <c r="X32" s="164"/>
      <c r="Y32" s="166"/>
      <c r="Z32" s="167"/>
      <c r="AA32" s="168"/>
      <c r="AB32" s="168"/>
      <c r="AC32" s="169"/>
      <c r="AD32" s="169"/>
      <c r="AE32" s="169"/>
      <c r="AF32" s="169"/>
      <c r="AG32" s="169"/>
    </row>
    <row r="33" spans="1:256" s="42" customFormat="1" x14ac:dyDescent="0.25">
      <c r="A33" s="197">
        <v>32</v>
      </c>
      <c r="B33" s="190">
        <v>12</v>
      </c>
      <c r="C33" s="156" t="s">
        <v>191</v>
      </c>
      <c r="D33" s="183" t="s">
        <v>147</v>
      </c>
      <c r="E33" s="157">
        <v>2</v>
      </c>
      <c r="F33" s="157">
        <v>1</v>
      </c>
      <c r="G33" s="191" t="s">
        <v>118</v>
      </c>
      <c r="H33" s="158" t="s">
        <v>155</v>
      </c>
      <c r="I33" s="174">
        <v>2</v>
      </c>
      <c r="J33" s="174" t="s">
        <v>5</v>
      </c>
      <c r="K33" s="188"/>
      <c r="L33" s="174"/>
      <c r="M33" s="183"/>
      <c r="N33" s="157"/>
      <c r="O33" s="157"/>
      <c r="P33" s="174"/>
      <c r="Q33" s="174"/>
      <c r="R33" s="174"/>
      <c r="S33" s="174"/>
      <c r="T33" s="188"/>
      <c r="U33" s="174"/>
      <c r="V33" s="183"/>
      <c r="W33" s="157"/>
      <c r="X33" s="157"/>
      <c r="Y33" s="192"/>
      <c r="Z33" s="184"/>
      <c r="AA33" s="184"/>
      <c r="AB33" s="184"/>
      <c r="AC33" s="2"/>
      <c r="AD33" s="184"/>
      <c r="AE33" s="185"/>
      <c r="AF33" s="186"/>
      <c r="AG33" s="186"/>
      <c r="AH33" s="184"/>
      <c r="AI33" s="184"/>
      <c r="AJ33" s="184"/>
      <c r="AK33" s="184"/>
      <c r="AL33" s="2"/>
      <c r="AM33" s="184"/>
      <c r="AN33" s="185"/>
      <c r="AO33" s="186"/>
      <c r="AP33" s="186"/>
      <c r="AQ33" s="184"/>
      <c r="AR33" s="184"/>
      <c r="AS33" s="184"/>
      <c r="AT33" s="184"/>
      <c r="AU33" s="2"/>
      <c r="AV33" s="184"/>
      <c r="AW33" s="185"/>
      <c r="AX33" s="186"/>
      <c r="AY33" s="186"/>
      <c r="AZ33" s="184"/>
      <c r="BA33" s="184"/>
      <c r="BB33" s="184"/>
      <c r="BC33" s="184"/>
      <c r="BD33" s="2"/>
      <c r="BE33" s="184"/>
      <c r="BF33" s="185"/>
      <c r="BG33" s="186"/>
      <c r="BH33" s="186"/>
      <c r="BI33" s="184"/>
      <c r="BJ33" s="184"/>
      <c r="BK33" s="184"/>
      <c r="BL33" s="184"/>
      <c r="BM33" s="2"/>
      <c r="BN33" s="184"/>
      <c r="BO33" s="185"/>
      <c r="BP33" s="186"/>
      <c r="BQ33" s="186"/>
      <c r="BR33" s="184"/>
      <c r="BS33" s="184"/>
      <c r="BT33" s="184"/>
      <c r="BU33" s="184"/>
      <c r="BV33" s="2"/>
      <c r="BW33" s="184"/>
      <c r="BX33" s="185"/>
      <c r="BY33" s="186"/>
      <c r="BZ33" s="186"/>
      <c r="CA33" s="184"/>
      <c r="CB33" s="184"/>
      <c r="CC33" s="184"/>
      <c r="CD33" s="184"/>
      <c r="CE33" s="2"/>
      <c r="CF33" s="184"/>
      <c r="CG33" s="185"/>
      <c r="CH33" s="186"/>
      <c r="CI33" s="186"/>
      <c r="CJ33" s="184"/>
      <c r="CK33" s="184"/>
      <c r="CL33" s="184"/>
      <c r="CM33" s="184"/>
      <c r="CN33" s="2"/>
      <c r="CO33" s="184"/>
      <c r="CP33" s="185"/>
      <c r="CQ33" s="186"/>
      <c r="CR33" s="186"/>
      <c r="CS33" s="184"/>
      <c r="CT33" s="184"/>
      <c r="CU33" s="184"/>
      <c r="CV33" s="184"/>
      <c r="CW33" s="2"/>
      <c r="CX33" s="184"/>
      <c r="CY33" s="185"/>
      <c r="CZ33" s="186"/>
      <c r="DA33" s="186"/>
      <c r="DB33" s="184"/>
      <c r="DC33" s="184"/>
      <c r="DD33" s="184"/>
      <c r="DE33" s="184"/>
      <c r="DF33" s="2"/>
      <c r="DG33" s="184"/>
      <c r="DH33" s="185"/>
      <c r="DI33" s="186"/>
      <c r="DJ33" s="186"/>
      <c r="DK33" s="184"/>
      <c r="DL33" s="184"/>
      <c r="DM33" s="184"/>
      <c r="DN33" s="184"/>
      <c r="DO33" s="2"/>
      <c r="DP33" s="184"/>
      <c r="DQ33" s="185"/>
      <c r="DR33" s="186"/>
      <c r="DS33" s="186"/>
      <c r="DT33" s="184"/>
      <c r="DU33" s="184"/>
      <c r="DV33" s="184"/>
      <c r="DW33" s="184"/>
      <c r="DX33" s="2"/>
      <c r="DY33" s="184"/>
      <c r="DZ33" s="185"/>
      <c r="EA33" s="186"/>
      <c r="EB33" s="186"/>
      <c r="EC33" s="184"/>
      <c r="ED33" s="184"/>
      <c r="EE33" s="184"/>
      <c r="EF33" s="184"/>
      <c r="EG33" s="2"/>
      <c r="EH33" s="184"/>
      <c r="EI33" s="185"/>
      <c r="EJ33" s="186"/>
      <c r="EK33" s="186"/>
      <c r="EL33" s="184"/>
      <c r="EM33" s="184"/>
      <c r="EN33" s="184"/>
      <c r="EO33" s="184"/>
      <c r="EP33" s="2"/>
      <c r="EQ33" s="184"/>
      <c r="ER33" s="185"/>
      <c r="ES33" s="186"/>
      <c r="ET33" s="186"/>
      <c r="EU33" s="184"/>
      <c r="EV33" s="184"/>
      <c r="EW33" s="184"/>
      <c r="EX33" s="184"/>
      <c r="EY33" s="2"/>
      <c r="EZ33" s="184"/>
      <c r="FA33" s="185"/>
      <c r="FB33" s="186"/>
      <c r="FC33" s="186"/>
      <c r="FD33" s="184"/>
      <c r="FE33" s="184"/>
      <c r="FF33" s="184"/>
      <c r="FG33" s="184"/>
      <c r="FH33" s="2"/>
      <c r="FI33" s="184"/>
      <c r="FJ33" s="185"/>
      <c r="FK33" s="186"/>
      <c r="FL33" s="186"/>
      <c r="FM33" s="184"/>
      <c r="FN33" s="184"/>
      <c r="FO33" s="184"/>
      <c r="FP33" s="184"/>
      <c r="FQ33" s="2"/>
      <c r="FR33" s="184"/>
      <c r="FS33" s="185"/>
      <c r="FT33" s="186"/>
      <c r="FU33" s="186"/>
      <c r="FV33" s="184"/>
      <c r="FW33" s="184"/>
      <c r="FX33" s="184"/>
      <c r="FY33" s="184"/>
      <c r="FZ33" s="2"/>
      <c r="GA33" s="184"/>
      <c r="GB33" s="185"/>
      <c r="GC33" s="186"/>
      <c r="GD33" s="186"/>
      <c r="GE33" s="184"/>
      <c r="GF33" s="184"/>
      <c r="GG33" s="184"/>
      <c r="GH33" s="184"/>
      <c r="GI33" s="2"/>
      <c r="GJ33" s="184"/>
      <c r="GK33" s="185"/>
      <c r="GL33" s="186"/>
      <c r="GM33" s="186"/>
      <c r="GN33" s="184"/>
      <c r="GO33" s="184"/>
      <c r="GP33" s="184"/>
      <c r="GQ33" s="184"/>
      <c r="GR33" s="2"/>
      <c r="GS33" s="184"/>
      <c r="GT33" s="185"/>
      <c r="GU33" s="186"/>
      <c r="GV33" s="186"/>
      <c r="GW33" s="184"/>
      <c r="GX33" s="184"/>
      <c r="GY33" s="184"/>
      <c r="GZ33" s="184"/>
      <c r="HA33" s="2"/>
      <c r="HB33" s="184"/>
      <c r="HC33" s="185"/>
      <c r="HD33" s="186"/>
      <c r="HE33" s="186"/>
      <c r="HF33" s="184"/>
      <c r="HG33" s="184"/>
      <c r="HH33" s="184"/>
      <c r="HI33" s="184"/>
      <c r="HJ33" s="2"/>
      <c r="HK33" s="184"/>
      <c r="HL33" s="185"/>
      <c r="HM33" s="186"/>
      <c r="HN33" s="186"/>
      <c r="HO33" s="184"/>
      <c r="HP33" s="184"/>
      <c r="HQ33" s="184"/>
      <c r="HR33" s="184"/>
      <c r="HS33" s="2"/>
      <c r="HT33" s="184"/>
      <c r="HU33" s="185"/>
      <c r="HV33" s="186"/>
      <c r="HW33" s="186"/>
      <c r="HX33" s="184"/>
      <c r="HY33" s="184"/>
      <c r="HZ33" s="184"/>
      <c r="IA33" s="184"/>
      <c r="IB33" s="2"/>
      <c r="IC33" s="184"/>
      <c r="ID33" s="185"/>
      <c r="IE33" s="186"/>
      <c r="IF33" s="186"/>
      <c r="IG33" s="184"/>
      <c r="IH33" s="184"/>
      <c r="II33" s="184"/>
      <c r="IJ33" s="184"/>
      <c r="IK33" s="2"/>
      <c r="IL33" s="184"/>
      <c r="IM33" s="185"/>
      <c r="IN33" s="186"/>
      <c r="IO33" s="186"/>
      <c r="IP33" s="184"/>
      <c r="IQ33" s="184"/>
      <c r="IR33" s="184"/>
      <c r="IS33" s="184"/>
      <c r="IT33" s="2"/>
      <c r="IU33" s="184"/>
      <c r="IV33" s="185"/>
    </row>
    <row r="34" spans="1:256" x14ac:dyDescent="0.25">
      <c r="A34" s="197">
        <v>33</v>
      </c>
      <c r="B34" s="190">
        <v>12</v>
      </c>
      <c r="C34" s="156" t="s">
        <v>192</v>
      </c>
      <c r="D34" s="170" t="s">
        <v>147</v>
      </c>
      <c r="E34" s="157">
        <v>2</v>
      </c>
      <c r="F34" s="157">
        <v>1</v>
      </c>
      <c r="G34" s="171" t="s">
        <v>118</v>
      </c>
      <c r="H34" s="158" t="s">
        <v>155</v>
      </c>
      <c r="I34" s="172">
        <v>1</v>
      </c>
      <c r="J34" s="172" t="s">
        <v>5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73"/>
      <c r="U34" s="165"/>
      <c r="V34" s="173"/>
      <c r="W34" s="165"/>
      <c r="X34" s="164"/>
      <c r="Y34" s="166"/>
      <c r="Z34" s="167"/>
      <c r="AA34" s="168"/>
      <c r="AB34" s="168"/>
      <c r="AC34" s="169"/>
      <c r="AD34" s="169"/>
      <c r="AE34" s="169"/>
      <c r="AF34" s="169"/>
      <c r="AG34" s="169"/>
    </row>
    <row r="35" spans="1:256" x14ac:dyDescent="0.25">
      <c r="A35" s="197">
        <v>34</v>
      </c>
      <c r="B35" s="190">
        <v>13</v>
      </c>
      <c r="C35" s="156" t="s">
        <v>175</v>
      </c>
      <c r="D35" s="170" t="s">
        <v>162</v>
      </c>
      <c r="E35" s="157">
        <v>2</v>
      </c>
      <c r="F35" s="157">
        <v>1</v>
      </c>
      <c r="G35" s="171" t="s">
        <v>114</v>
      </c>
      <c r="H35" s="158" t="s">
        <v>155</v>
      </c>
      <c r="I35" s="172">
        <v>1</v>
      </c>
      <c r="J35" s="172" t="s">
        <v>4</v>
      </c>
      <c r="K35" s="158"/>
      <c r="L35" s="158"/>
      <c r="M35" s="158"/>
      <c r="N35" s="158"/>
      <c r="O35" s="158"/>
      <c r="P35" s="158"/>
      <c r="Q35" s="158"/>
      <c r="R35" s="158"/>
      <c r="S35" s="174"/>
      <c r="T35" s="173"/>
      <c r="U35" s="175"/>
      <c r="V35" s="173"/>
      <c r="W35" s="176"/>
      <c r="X35" s="173"/>
      <c r="Y35" s="166"/>
      <c r="Z35" s="167"/>
      <c r="AA35" s="168"/>
      <c r="AB35" s="168"/>
      <c r="AC35" s="169"/>
      <c r="AD35" s="169"/>
      <c r="AE35" s="169"/>
      <c r="AF35" s="169"/>
      <c r="AG35" s="169"/>
    </row>
    <row r="36" spans="1:256" x14ac:dyDescent="0.25">
      <c r="A36" s="197">
        <v>35</v>
      </c>
      <c r="B36" s="190">
        <v>13</v>
      </c>
      <c r="C36" s="156" t="s">
        <v>176</v>
      </c>
      <c r="D36" s="170" t="s">
        <v>162</v>
      </c>
      <c r="E36" s="157">
        <v>2</v>
      </c>
      <c r="F36" s="157">
        <v>1</v>
      </c>
      <c r="G36" s="171" t="s">
        <v>114</v>
      </c>
      <c r="H36" s="158" t="s">
        <v>155</v>
      </c>
      <c r="I36" s="172">
        <v>1</v>
      </c>
      <c r="J36" s="172" t="s">
        <v>5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3"/>
      <c r="U36" s="176"/>
      <c r="V36" s="173"/>
      <c r="W36" s="176"/>
      <c r="X36" s="173"/>
      <c r="Y36" s="166"/>
      <c r="Z36" s="167"/>
      <c r="AA36" s="168"/>
      <c r="AB36" s="168"/>
      <c r="AC36" s="169"/>
      <c r="AD36" s="169"/>
      <c r="AE36" s="169"/>
      <c r="AF36" s="169"/>
      <c r="AG36" s="169"/>
    </row>
    <row r="37" spans="1:256" x14ac:dyDescent="0.25">
      <c r="A37" s="197">
        <v>36</v>
      </c>
      <c r="B37" s="190">
        <v>13</v>
      </c>
      <c r="C37" s="156" t="s">
        <v>177</v>
      </c>
      <c r="D37" s="170" t="s">
        <v>162</v>
      </c>
      <c r="E37" s="157">
        <v>2</v>
      </c>
      <c r="F37" s="157">
        <v>1</v>
      </c>
      <c r="G37" s="171" t="s">
        <v>114</v>
      </c>
      <c r="H37" s="158" t="s">
        <v>127</v>
      </c>
      <c r="I37" s="172">
        <v>3</v>
      </c>
      <c r="J37" s="172" t="s">
        <v>4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3"/>
      <c r="U37" s="176"/>
      <c r="V37" s="173"/>
      <c r="W37" s="176"/>
      <c r="X37" s="173"/>
      <c r="Y37" s="166"/>
      <c r="Z37" s="167"/>
      <c r="AA37" s="168"/>
      <c r="AB37" s="168"/>
      <c r="AC37" s="169"/>
      <c r="AD37" s="169"/>
      <c r="AE37" s="169"/>
      <c r="AF37" s="169"/>
      <c r="AG37" s="169"/>
    </row>
    <row r="38" spans="1:256" x14ac:dyDescent="0.25">
      <c r="A38" s="197">
        <v>37</v>
      </c>
      <c r="B38" s="190">
        <v>13</v>
      </c>
      <c r="C38" s="156" t="s">
        <v>193</v>
      </c>
      <c r="D38" s="170" t="s">
        <v>162</v>
      </c>
      <c r="E38" s="157">
        <v>2</v>
      </c>
      <c r="F38" s="157">
        <v>1</v>
      </c>
      <c r="G38" s="171" t="s">
        <v>114</v>
      </c>
      <c r="H38" s="158" t="s">
        <v>127</v>
      </c>
      <c r="I38" s="172">
        <v>3</v>
      </c>
      <c r="J38" s="172" t="s">
        <v>4</v>
      </c>
      <c r="K38" s="174"/>
      <c r="L38" s="174"/>
      <c r="M38" s="174"/>
      <c r="N38" s="174"/>
      <c r="O38" s="174"/>
      <c r="P38" s="174"/>
      <c r="Q38" s="174"/>
      <c r="R38" s="174"/>
      <c r="S38" s="158"/>
      <c r="T38" s="173"/>
      <c r="U38" s="165"/>
      <c r="V38" s="173"/>
      <c r="W38" s="165"/>
      <c r="X38" s="164"/>
      <c r="Y38" s="166"/>
      <c r="Z38" s="167"/>
      <c r="AA38" s="168"/>
      <c r="AB38" s="169"/>
      <c r="AC38" s="169"/>
      <c r="AD38" s="169"/>
      <c r="AE38" s="169"/>
      <c r="AF38" s="169"/>
      <c r="AG38" s="169"/>
    </row>
    <row r="39" spans="1:256" x14ac:dyDescent="0.25">
      <c r="A39" s="197">
        <v>38</v>
      </c>
      <c r="B39" s="190">
        <v>13</v>
      </c>
      <c r="C39" s="156" t="s">
        <v>194</v>
      </c>
      <c r="D39" s="170" t="s">
        <v>162</v>
      </c>
      <c r="E39" s="157">
        <v>2</v>
      </c>
      <c r="F39" s="157">
        <v>1</v>
      </c>
      <c r="G39" s="171" t="s">
        <v>114</v>
      </c>
      <c r="H39" s="158" t="s">
        <v>127</v>
      </c>
      <c r="I39" s="172">
        <v>3</v>
      </c>
      <c r="J39" s="172" t="s">
        <v>5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73"/>
      <c r="U39" s="165"/>
      <c r="V39" s="173"/>
      <c r="W39" s="165"/>
      <c r="X39" s="164"/>
      <c r="Y39" s="166"/>
      <c r="Z39" s="167"/>
      <c r="AA39" s="168"/>
      <c r="AB39" s="169"/>
      <c r="AC39" s="169"/>
      <c r="AD39" s="169"/>
      <c r="AE39" s="169"/>
      <c r="AF39" s="169"/>
      <c r="AG39" s="169"/>
    </row>
    <row r="40" spans="1:256" x14ac:dyDescent="0.25">
      <c r="A40" s="197">
        <v>39</v>
      </c>
      <c r="B40" s="190">
        <v>13</v>
      </c>
      <c r="C40" s="156" t="s">
        <v>195</v>
      </c>
      <c r="D40" s="170" t="s">
        <v>162</v>
      </c>
      <c r="E40" s="157">
        <v>2</v>
      </c>
      <c r="F40" s="157">
        <v>1</v>
      </c>
      <c r="G40" s="171" t="s">
        <v>114</v>
      </c>
      <c r="H40" s="158" t="s">
        <v>127</v>
      </c>
      <c r="I40" s="172">
        <v>3</v>
      </c>
      <c r="J40" s="172" t="s">
        <v>6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73"/>
      <c r="U40" s="177"/>
      <c r="V40" s="173"/>
      <c r="W40" s="165"/>
      <c r="X40" s="164"/>
      <c r="Y40" s="166"/>
      <c r="Z40" s="167"/>
      <c r="AA40" s="168"/>
      <c r="AB40" s="169"/>
      <c r="AC40" s="169"/>
      <c r="AD40" s="169"/>
      <c r="AE40" s="169"/>
      <c r="AF40" s="169"/>
      <c r="AG40" s="169"/>
    </row>
    <row r="41" spans="1:256" x14ac:dyDescent="0.25">
      <c r="A41" s="197">
        <v>40</v>
      </c>
      <c r="B41" s="190">
        <v>13</v>
      </c>
      <c r="C41" s="156" t="s">
        <v>196</v>
      </c>
      <c r="D41" s="170" t="s">
        <v>162</v>
      </c>
      <c r="E41" s="157">
        <v>2</v>
      </c>
      <c r="F41" s="157">
        <v>1</v>
      </c>
      <c r="G41" s="171" t="s">
        <v>114</v>
      </c>
      <c r="H41" s="158" t="s">
        <v>155</v>
      </c>
      <c r="I41" s="172">
        <v>5</v>
      </c>
      <c r="J41" s="172" t="s">
        <v>5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73"/>
      <c r="U41" s="165"/>
      <c r="V41" s="173"/>
      <c r="W41" s="165"/>
      <c r="X41" s="164"/>
      <c r="Y41" s="166"/>
      <c r="Z41" s="167"/>
      <c r="AA41" s="168"/>
      <c r="AB41" s="169"/>
      <c r="AC41" s="169"/>
      <c r="AD41" s="169"/>
      <c r="AE41" s="169"/>
      <c r="AF41" s="169"/>
      <c r="AG41" s="169"/>
    </row>
    <row r="42" spans="1:256" x14ac:dyDescent="0.25">
      <c r="A42" s="197">
        <v>41</v>
      </c>
      <c r="B42" s="190">
        <v>13</v>
      </c>
      <c r="C42" s="156" t="s">
        <v>197</v>
      </c>
      <c r="D42" s="178" t="s">
        <v>162</v>
      </c>
      <c r="E42" s="157">
        <v>2</v>
      </c>
      <c r="F42" s="157">
        <v>1</v>
      </c>
      <c r="G42" s="171" t="s">
        <v>114</v>
      </c>
      <c r="H42" s="158" t="s">
        <v>155</v>
      </c>
      <c r="I42" s="172">
        <v>5</v>
      </c>
      <c r="J42" s="172" t="s">
        <v>6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64"/>
      <c r="U42" s="165"/>
      <c r="V42" s="164"/>
      <c r="W42" s="165"/>
      <c r="X42" s="164"/>
      <c r="Y42" s="166"/>
      <c r="Z42" s="167"/>
      <c r="AA42" s="168"/>
      <c r="AB42" s="169"/>
      <c r="AC42" s="169"/>
      <c r="AD42" s="169"/>
      <c r="AE42" s="169"/>
      <c r="AF42" s="169"/>
      <c r="AG42" s="169"/>
    </row>
    <row r="43" spans="1:256" x14ac:dyDescent="0.25">
      <c r="A43" s="197">
        <v>42</v>
      </c>
      <c r="B43" s="190">
        <v>14</v>
      </c>
      <c r="C43" s="156" t="s">
        <v>178</v>
      </c>
      <c r="D43" s="178" t="s">
        <v>117</v>
      </c>
      <c r="E43" s="157">
        <v>2</v>
      </c>
      <c r="F43" s="157">
        <v>1</v>
      </c>
      <c r="G43" s="171" t="s">
        <v>110</v>
      </c>
      <c r="H43" s="158" t="s">
        <v>155</v>
      </c>
      <c r="I43" s="172">
        <v>1</v>
      </c>
      <c r="J43" s="172" t="s">
        <v>4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64"/>
      <c r="U43" s="165"/>
      <c r="V43" s="164"/>
      <c r="W43" s="165"/>
      <c r="X43" s="164"/>
      <c r="Y43" s="166"/>
      <c r="Z43" s="167"/>
      <c r="AA43" s="168"/>
      <c r="AB43" s="169"/>
      <c r="AC43" s="169"/>
      <c r="AD43" s="169"/>
      <c r="AE43" s="169"/>
      <c r="AF43" s="169"/>
      <c r="AG43" s="169"/>
    </row>
    <row r="44" spans="1:256" x14ac:dyDescent="0.25">
      <c r="A44" s="197">
        <v>43</v>
      </c>
      <c r="B44" s="190">
        <v>14</v>
      </c>
      <c r="C44" s="156" t="s">
        <v>179</v>
      </c>
      <c r="D44" s="178" t="s">
        <v>117</v>
      </c>
      <c r="E44" s="157">
        <v>2</v>
      </c>
      <c r="F44" s="157">
        <v>1</v>
      </c>
      <c r="G44" s="171" t="s">
        <v>110</v>
      </c>
      <c r="H44" s="158" t="s">
        <v>155</v>
      </c>
      <c r="I44" s="172">
        <v>2</v>
      </c>
      <c r="J44" s="172" t="s">
        <v>5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64"/>
      <c r="U44" s="165"/>
      <c r="V44" s="164"/>
      <c r="W44" s="165"/>
      <c r="X44" s="164"/>
      <c r="Y44" s="166"/>
      <c r="Z44" s="167"/>
      <c r="AA44" s="168"/>
      <c r="AB44" s="169"/>
      <c r="AC44" s="169"/>
      <c r="AD44" s="169"/>
      <c r="AE44" s="169"/>
      <c r="AF44" s="169"/>
      <c r="AG44" s="169"/>
    </row>
    <row r="45" spans="1:256" x14ac:dyDescent="0.25">
      <c r="A45" s="197">
        <v>44</v>
      </c>
      <c r="B45" s="190">
        <v>14</v>
      </c>
      <c r="C45" s="156" t="s">
        <v>198</v>
      </c>
      <c r="D45" s="178" t="s">
        <v>117</v>
      </c>
      <c r="E45" s="157">
        <v>2</v>
      </c>
      <c r="F45" s="157">
        <v>1</v>
      </c>
      <c r="G45" s="171" t="s">
        <v>110</v>
      </c>
      <c r="H45" s="158" t="s">
        <v>155</v>
      </c>
      <c r="I45" s="172">
        <v>2</v>
      </c>
      <c r="J45" s="172" t="s">
        <v>5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64"/>
      <c r="U45" s="165"/>
      <c r="V45" s="164"/>
      <c r="W45" s="165"/>
      <c r="X45" s="164"/>
      <c r="Y45" s="166"/>
      <c r="Z45" s="167"/>
      <c r="AA45" s="168"/>
      <c r="AB45" s="169"/>
      <c r="AC45" s="169"/>
      <c r="AD45" s="169"/>
      <c r="AE45" s="169"/>
      <c r="AF45" s="169"/>
      <c r="AG45" s="169"/>
    </row>
    <row r="46" spans="1:256" x14ac:dyDescent="0.25">
      <c r="A46" s="197">
        <v>45</v>
      </c>
      <c r="B46" s="190">
        <v>14</v>
      </c>
      <c r="C46" s="156" t="s">
        <v>180</v>
      </c>
      <c r="D46" s="178" t="s">
        <v>117</v>
      </c>
      <c r="E46" s="157">
        <v>2</v>
      </c>
      <c r="F46" s="157">
        <v>1</v>
      </c>
      <c r="G46" s="171" t="s">
        <v>110</v>
      </c>
      <c r="H46" s="158" t="s">
        <v>155</v>
      </c>
      <c r="I46" s="172">
        <v>1</v>
      </c>
      <c r="J46" s="172" t="s">
        <v>6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64"/>
      <c r="U46" s="165"/>
      <c r="V46" s="164"/>
      <c r="W46" s="165"/>
      <c r="X46" s="164"/>
      <c r="Y46" s="166"/>
      <c r="Z46" s="167"/>
      <c r="AA46" s="168"/>
      <c r="AB46" s="169"/>
      <c r="AC46" s="169"/>
      <c r="AD46" s="169"/>
      <c r="AE46" s="169"/>
      <c r="AF46" s="169"/>
      <c r="AG46" s="169"/>
    </row>
    <row r="47" spans="1:256" x14ac:dyDescent="0.25">
      <c r="A47" s="197">
        <v>46</v>
      </c>
      <c r="B47" s="190">
        <v>15</v>
      </c>
      <c r="C47" s="156" t="s">
        <v>142</v>
      </c>
      <c r="D47" s="170" t="s">
        <v>144</v>
      </c>
      <c r="E47" s="157">
        <v>2</v>
      </c>
      <c r="F47" s="157">
        <v>1</v>
      </c>
      <c r="G47" s="171" t="s">
        <v>110</v>
      </c>
      <c r="H47" s="158" t="s">
        <v>155</v>
      </c>
      <c r="I47" s="172">
        <v>2</v>
      </c>
      <c r="J47" s="172" t="s">
        <v>5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64"/>
      <c r="U47" s="165"/>
      <c r="V47" s="164"/>
      <c r="W47" s="165"/>
      <c r="X47" s="164"/>
      <c r="Y47" s="166"/>
      <c r="Z47" s="167"/>
      <c r="AA47" s="168"/>
      <c r="AB47" s="169"/>
      <c r="AC47" s="169"/>
      <c r="AD47" s="169"/>
      <c r="AE47" s="169"/>
      <c r="AF47" s="169"/>
      <c r="AG47" s="169"/>
    </row>
    <row r="48" spans="1:256" x14ac:dyDescent="0.25">
      <c r="A48" s="197">
        <v>47</v>
      </c>
      <c r="B48" s="190">
        <v>15</v>
      </c>
      <c r="C48" s="156" t="s">
        <v>153</v>
      </c>
      <c r="D48" s="170" t="s">
        <v>144</v>
      </c>
      <c r="E48" s="157">
        <v>2</v>
      </c>
      <c r="F48" s="157">
        <v>1</v>
      </c>
      <c r="G48" s="171" t="s">
        <v>110</v>
      </c>
      <c r="H48" s="158" t="s">
        <v>155</v>
      </c>
      <c r="I48" s="172">
        <v>2</v>
      </c>
      <c r="J48" s="172" t="s">
        <v>6</v>
      </c>
      <c r="K48" s="158"/>
      <c r="L48" s="158"/>
      <c r="M48" s="158"/>
      <c r="N48" s="158"/>
      <c r="O48" s="158"/>
      <c r="P48" s="158"/>
      <c r="Q48" s="158"/>
      <c r="R48" s="158"/>
      <c r="S48" s="158"/>
      <c r="T48" s="164"/>
      <c r="U48" s="165"/>
      <c r="V48" s="164"/>
      <c r="W48" s="165"/>
      <c r="X48" s="164"/>
      <c r="Y48" s="166"/>
      <c r="Z48" s="167"/>
      <c r="AA48" s="168"/>
      <c r="AB48" s="169"/>
      <c r="AC48" s="169"/>
      <c r="AD48" s="169"/>
      <c r="AE48" s="169"/>
      <c r="AF48" s="169"/>
      <c r="AG48" s="169"/>
    </row>
    <row r="49" spans="1:256" x14ac:dyDescent="0.25">
      <c r="A49" s="197">
        <v>48</v>
      </c>
      <c r="B49" s="190">
        <v>15</v>
      </c>
      <c r="C49" s="156" t="s">
        <v>154</v>
      </c>
      <c r="D49" s="170" t="s">
        <v>144</v>
      </c>
      <c r="E49" s="157">
        <v>2</v>
      </c>
      <c r="F49" s="157">
        <v>1</v>
      </c>
      <c r="G49" s="171" t="s">
        <v>110</v>
      </c>
      <c r="H49" s="158" t="s">
        <v>155</v>
      </c>
      <c r="I49" s="172">
        <v>4</v>
      </c>
      <c r="J49" s="172" t="s">
        <v>6</v>
      </c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94"/>
      <c r="Z49" s="169"/>
      <c r="AA49" s="168"/>
      <c r="AB49" s="169"/>
      <c r="AC49" s="169"/>
      <c r="AD49" s="169"/>
      <c r="AE49" s="169"/>
      <c r="AF49" s="169"/>
      <c r="AG49" s="169"/>
    </row>
    <row r="50" spans="1:256" x14ac:dyDescent="0.25">
      <c r="A50" s="197">
        <v>49</v>
      </c>
      <c r="B50" s="190">
        <v>16</v>
      </c>
      <c r="C50" s="156" t="s">
        <v>199</v>
      </c>
      <c r="D50" s="170" t="s">
        <v>145</v>
      </c>
      <c r="E50" s="157">
        <v>2</v>
      </c>
      <c r="F50" s="157">
        <v>1</v>
      </c>
      <c r="G50" s="171" t="s">
        <v>113</v>
      </c>
      <c r="H50" s="158" t="s">
        <v>155</v>
      </c>
      <c r="I50" s="160">
        <v>2</v>
      </c>
      <c r="J50" s="160" t="s">
        <v>4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64"/>
      <c r="U50" s="158"/>
      <c r="V50" s="164"/>
      <c r="W50" s="165"/>
      <c r="X50" s="164"/>
      <c r="Y50" s="166"/>
      <c r="Z50" s="167"/>
      <c r="AA50" s="168"/>
      <c r="AB50" s="168"/>
      <c r="AC50" s="169"/>
      <c r="AD50" s="169"/>
      <c r="AE50" s="169"/>
      <c r="AF50" s="169"/>
      <c r="AG50" s="169"/>
    </row>
    <row r="51" spans="1:256" x14ac:dyDescent="0.25">
      <c r="A51" s="197">
        <v>50</v>
      </c>
      <c r="B51" s="190">
        <v>16</v>
      </c>
      <c r="C51" s="156" t="s">
        <v>200</v>
      </c>
      <c r="D51" s="170" t="s">
        <v>145</v>
      </c>
      <c r="E51" s="157">
        <v>2</v>
      </c>
      <c r="F51" s="157">
        <v>1</v>
      </c>
      <c r="G51" s="171" t="s">
        <v>113</v>
      </c>
      <c r="H51" s="158" t="s">
        <v>155</v>
      </c>
      <c r="I51" s="160">
        <v>2</v>
      </c>
      <c r="J51" s="160" t="s">
        <v>5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64"/>
      <c r="U51" s="158"/>
      <c r="V51" s="164"/>
      <c r="W51" s="165"/>
      <c r="X51" s="164"/>
      <c r="Y51" s="166"/>
      <c r="Z51" s="167"/>
      <c r="AA51" s="168"/>
      <c r="AB51" s="169"/>
      <c r="AC51" s="169"/>
      <c r="AD51" s="169"/>
      <c r="AE51" s="169"/>
      <c r="AF51" s="169"/>
      <c r="AG51" s="169"/>
    </row>
    <row r="52" spans="1:256" x14ac:dyDescent="0.25">
      <c r="A52" s="197">
        <v>51</v>
      </c>
      <c r="B52" s="190">
        <v>16</v>
      </c>
      <c r="C52" s="156" t="s">
        <v>201</v>
      </c>
      <c r="D52" s="170" t="s">
        <v>145</v>
      </c>
      <c r="E52" s="157">
        <v>2</v>
      </c>
      <c r="F52" s="157">
        <v>1</v>
      </c>
      <c r="G52" s="171" t="s">
        <v>113</v>
      </c>
      <c r="H52" s="158" t="s">
        <v>155</v>
      </c>
      <c r="I52" s="160">
        <v>2</v>
      </c>
      <c r="J52" s="160" t="s">
        <v>5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64"/>
      <c r="U52" s="158"/>
      <c r="V52" s="164"/>
      <c r="W52" s="165"/>
      <c r="X52" s="164"/>
      <c r="Y52" s="166"/>
      <c r="Z52" s="167"/>
      <c r="AA52" s="168"/>
      <c r="AB52" s="169"/>
      <c r="AC52" s="169"/>
      <c r="AD52" s="169"/>
      <c r="AE52" s="169"/>
      <c r="AF52" s="169"/>
      <c r="AG52" s="169"/>
    </row>
    <row r="53" spans="1:256" x14ac:dyDescent="0.25">
      <c r="A53" s="197">
        <v>52</v>
      </c>
      <c r="B53" s="190">
        <v>16</v>
      </c>
      <c r="C53" s="156" t="s">
        <v>202</v>
      </c>
      <c r="D53" s="170" t="s">
        <v>145</v>
      </c>
      <c r="E53" s="157">
        <v>2</v>
      </c>
      <c r="F53" s="157">
        <v>1</v>
      </c>
      <c r="G53" s="171" t="s">
        <v>113</v>
      </c>
      <c r="H53" s="158" t="s">
        <v>155</v>
      </c>
      <c r="I53" s="160">
        <v>1</v>
      </c>
      <c r="J53" s="160" t="s">
        <v>6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64"/>
      <c r="U53" s="165"/>
      <c r="V53" s="164"/>
      <c r="W53" s="165"/>
      <c r="X53" s="164"/>
      <c r="Y53" s="166"/>
      <c r="Z53" s="167"/>
      <c r="AA53" s="168"/>
      <c r="AB53" s="169"/>
      <c r="AC53" s="169"/>
      <c r="AD53" s="169"/>
      <c r="AE53" s="169"/>
      <c r="AF53" s="169"/>
      <c r="AG53" s="169"/>
    </row>
    <row r="54" spans="1:256" x14ac:dyDescent="0.25">
      <c r="A54" s="197">
        <v>53</v>
      </c>
      <c r="B54" s="189">
        <v>16</v>
      </c>
      <c r="C54" s="156" t="s">
        <v>203</v>
      </c>
      <c r="D54" s="170" t="s">
        <v>145</v>
      </c>
      <c r="E54" s="157">
        <v>2</v>
      </c>
      <c r="F54" s="157">
        <v>1</v>
      </c>
      <c r="G54" s="179" t="s">
        <v>113</v>
      </c>
      <c r="H54" s="158" t="s">
        <v>155</v>
      </c>
      <c r="I54" s="160">
        <v>2</v>
      </c>
      <c r="J54" s="160" t="s">
        <v>6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64"/>
      <c r="U54" s="165"/>
      <c r="V54" s="164"/>
      <c r="W54" s="165"/>
      <c r="X54" s="164"/>
      <c r="Y54" s="166"/>
      <c r="Z54" s="167"/>
      <c r="AA54" s="168"/>
      <c r="AB54" s="169"/>
      <c r="AC54" s="169"/>
      <c r="AD54" s="169"/>
      <c r="AE54" s="169"/>
      <c r="AF54" s="169"/>
      <c r="AG54" s="169"/>
    </row>
    <row r="55" spans="1:256" x14ac:dyDescent="0.25">
      <c r="A55" s="197">
        <v>54</v>
      </c>
      <c r="B55" s="189">
        <v>16</v>
      </c>
      <c r="C55" s="156" t="s">
        <v>204</v>
      </c>
      <c r="D55" s="170" t="s">
        <v>145</v>
      </c>
      <c r="E55" s="157">
        <v>2</v>
      </c>
      <c r="F55" s="157">
        <v>1</v>
      </c>
      <c r="G55" s="179" t="s">
        <v>113</v>
      </c>
      <c r="H55" s="158" t="s">
        <v>155</v>
      </c>
      <c r="I55" s="172">
        <v>2</v>
      </c>
      <c r="J55" s="172" t="s">
        <v>6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64"/>
      <c r="U55" s="165"/>
      <c r="V55" s="164"/>
      <c r="W55" s="165"/>
      <c r="X55" s="164"/>
      <c r="Y55" s="166"/>
      <c r="Z55" s="167"/>
      <c r="AA55" s="168"/>
      <c r="AB55" s="169"/>
      <c r="AC55" s="169"/>
      <c r="AD55" s="169"/>
      <c r="AE55" s="169"/>
      <c r="AF55" s="169"/>
      <c r="AG55" s="169"/>
    </row>
    <row r="56" spans="1:256" x14ac:dyDescent="0.25">
      <c r="A56" s="208">
        <v>55</v>
      </c>
      <c r="B56" s="189">
        <v>17</v>
      </c>
      <c r="C56" s="156" t="s">
        <v>205</v>
      </c>
      <c r="D56" s="170" t="s">
        <v>141</v>
      </c>
      <c r="E56" s="157">
        <v>2</v>
      </c>
      <c r="F56" s="157">
        <v>1</v>
      </c>
      <c r="G56" s="179" t="s">
        <v>131</v>
      </c>
      <c r="H56" s="158" t="s">
        <v>155</v>
      </c>
      <c r="I56" s="172">
        <v>2</v>
      </c>
      <c r="J56" s="172" t="s">
        <v>6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73"/>
      <c r="U56" s="165"/>
      <c r="V56" s="173"/>
      <c r="W56" s="165"/>
      <c r="X56" s="164"/>
      <c r="Y56" s="166"/>
      <c r="Z56" s="167"/>
      <c r="AA56" s="168"/>
      <c r="AB56" s="169"/>
      <c r="AC56" s="169"/>
      <c r="AD56" s="169"/>
      <c r="AE56" s="169"/>
      <c r="AF56" s="169"/>
      <c r="AG56" s="169"/>
    </row>
    <row r="57" spans="1:256" x14ac:dyDescent="0.25">
      <c r="A57" s="208">
        <v>56</v>
      </c>
      <c r="B57" s="189">
        <v>17</v>
      </c>
      <c r="C57" s="156" t="s">
        <v>206</v>
      </c>
      <c r="D57" s="170" t="s">
        <v>141</v>
      </c>
      <c r="E57" s="157">
        <v>2</v>
      </c>
      <c r="F57" s="157">
        <v>1</v>
      </c>
      <c r="G57" s="179" t="s">
        <v>131</v>
      </c>
      <c r="H57" s="158" t="s">
        <v>155</v>
      </c>
      <c r="I57" s="172">
        <v>2</v>
      </c>
      <c r="J57" s="172" t="s">
        <v>6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73"/>
      <c r="U57" s="165"/>
      <c r="V57" s="173"/>
      <c r="W57" s="165"/>
      <c r="X57" s="164"/>
      <c r="Y57" s="187"/>
      <c r="Z57" s="167"/>
      <c r="AA57" s="168"/>
      <c r="AB57" s="169"/>
      <c r="AC57" s="169"/>
      <c r="AD57" s="169"/>
      <c r="AE57" s="169"/>
      <c r="AF57" s="169"/>
      <c r="AG57" s="169"/>
    </row>
    <row r="58" spans="1:256" x14ac:dyDescent="0.25">
      <c r="A58" s="208">
        <v>57</v>
      </c>
      <c r="B58" s="189">
        <v>17</v>
      </c>
      <c r="C58" s="156" t="s">
        <v>207</v>
      </c>
      <c r="D58" s="170" t="s">
        <v>141</v>
      </c>
      <c r="E58" s="157">
        <v>2</v>
      </c>
      <c r="F58" s="157">
        <v>1</v>
      </c>
      <c r="G58" s="179" t="s">
        <v>131</v>
      </c>
      <c r="H58" s="158" t="s">
        <v>155</v>
      </c>
      <c r="I58" s="172">
        <v>2</v>
      </c>
      <c r="J58" s="172" t="s">
        <v>6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73"/>
      <c r="U58" s="165"/>
      <c r="V58" s="173"/>
      <c r="W58" s="165"/>
      <c r="X58" s="164"/>
      <c r="Y58" s="167"/>
      <c r="Z58" s="167"/>
      <c r="AA58" s="168"/>
      <c r="AB58" s="169"/>
      <c r="AC58" s="169"/>
      <c r="AD58" s="169"/>
      <c r="AE58" s="169"/>
      <c r="AF58" s="169"/>
      <c r="AG58" s="169"/>
    </row>
    <row r="59" spans="1:256" s="42" customFormat="1" x14ac:dyDescent="0.25">
      <c r="A59" s="208">
        <v>58</v>
      </c>
      <c r="B59" s="207">
        <v>18</v>
      </c>
      <c r="C59" s="156" t="s">
        <v>208</v>
      </c>
      <c r="D59" s="183" t="s">
        <v>149</v>
      </c>
      <c r="E59" s="157">
        <v>2</v>
      </c>
      <c r="F59" s="157">
        <v>1</v>
      </c>
      <c r="G59" s="174" t="s">
        <v>136</v>
      </c>
      <c r="H59" s="158" t="s">
        <v>155</v>
      </c>
      <c r="I59" s="174">
        <v>1</v>
      </c>
      <c r="J59" s="174" t="s">
        <v>4</v>
      </c>
      <c r="K59" s="207"/>
      <c r="L59" s="174"/>
      <c r="M59" s="183"/>
      <c r="N59" s="157"/>
      <c r="O59" s="157"/>
      <c r="P59" s="174"/>
      <c r="Q59" s="174"/>
      <c r="R59" s="174"/>
      <c r="S59" s="174"/>
      <c r="T59" s="207"/>
      <c r="U59" s="174"/>
      <c r="V59" s="183"/>
      <c r="W59" s="157"/>
      <c r="X59" s="157"/>
      <c r="Y59" s="184"/>
      <c r="Z59" s="184"/>
      <c r="AA59" s="184"/>
      <c r="AB59" s="184"/>
      <c r="AC59" s="2"/>
      <c r="AD59" s="184"/>
      <c r="AE59" s="185"/>
      <c r="AF59" s="186"/>
      <c r="AG59" s="186"/>
      <c r="AH59" s="184"/>
      <c r="AI59" s="184"/>
      <c r="AJ59" s="184"/>
      <c r="AK59" s="184"/>
      <c r="AL59" s="2"/>
      <c r="AM59" s="184"/>
      <c r="AN59" s="185"/>
      <c r="AO59" s="186"/>
      <c r="AP59" s="186"/>
      <c r="AQ59" s="184"/>
      <c r="AR59" s="184"/>
      <c r="AS59" s="184"/>
      <c r="AT59" s="184"/>
      <c r="AU59" s="2"/>
      <c r="AV59" s="184"/>
      <c r="AW59" s="185"/>
      <c r="AX59" s="186"/>
      <c r="AY59" s="186"/>
      <c r="AZ59" s="184"/>
      <c r="BA59" s="184"/>
      <c r="BB59" s="184"/>
      <c r="BC59" s="184"/>
      <c r="BD59" s="2"/>
      <c r="BE59" s="184"/>
      <c r="BF59" s="185"/>
      <c r="BG59" s="186"/>
      <c r="BH59" s="186"/>
      <c r="BI59" s="184"/>
      <c r="BJ59" s="184"/>
      <c r="BK59" s="184"/>
      <c r="BL59" s="184"/>
      <c r="BM59" s="2"/>
      <c r="BN59" s="184"/>
      <c r="BO59" s="185"/>
      <c r="BP59" s="186"/>
      <c r="BQ59" s="186"/>
      <c r="BR59" s="184"/>
      <c r="BS59" s="184"/>
      <c r="BT59" s="184"/>
      <c r="BU59" s="184"/>
      <c r="BV59" s="2"/>
      <c r="BW59" s="184"/>
      <c r="BX59" s="185"/>
      <c r="BY59" s="186"/>
      <c r="BZ59" s="186"/>
      <c r="CA59" s="184"/>
      <c r="CB59" s="184"/>
      <c r="CC59" s="184"/>
      <c r="CD59" s="184"/>
      <c r="CE59" s="2"/>
      <c r="CF59" s="184"/>
      <c r="CG59" s="185"/>
      <c r="CH59" s="186"/>
      <c r="CI59" s="186"/>
      <c r="CJ59" s="184"/>
      <c r="CK59" s="184"/>
      <c r="CL59" s="184"/>
      <c r="CM59" s="184"/>
      <c r="CN59" s="2"/>
      <c r="CO59" s="184"/>
      <c r="CP59" s="185"/>
      <c r="CQ59" s="186"/>
      <c r="CR59" s="186"/>
      <c r="CS59" s="184"/>
      <c r="CT59" s="184"/>
      <c r="CU59" s="184"/>
      <c r="CV59" s="184"/>
      <c r="CW59" s="2"/>
      <c r="CX59" s="184"/>
      <c r="CY59" s="185"/>
      <c r="CZ59" s="186"/>
      <c r="DA59" s="186"/>
      <c r="DB59" s="184"/>
      <c r="DC59" s="184"/>
      <c r="DD59" s="184"/>
      <c r="DE59" s="184"/>
      <c r="DF59" s="2"/>
      <c r="DG59" s="184"/>
      <c r="DH59" s="185"/>
      <c r="DI59" s="186"/>
      <c r="DJ59" s="186"/>
      <c r="DK59" s="184"/>
      <c r="DL59" s="184"/>
      <c r="DM59" s="184"/>
      <c r="DN59" s="184"/>
      <c r="DO59" s="2"/>
      <c r="DP59" s="184"/>
      <c r="DQ59" s="185"/>
      <c r="DR59" s="186"/>
      <c r="DS59" s="186"/>
      <c r="DT59" s="184"/>
      <c r="DU59" s="184"/>
      <c r="DV59" s="184"/>
      <c r="DW59" s="184"/>
      <c r="DX59" s="2"/>
      <c r="DY59" s="184"/>
      <c r="DZ59" s="185"/>
      <c r="EA59" s="186"/>
      <c r="EB59" s="186"/>
      <c r="EC59" s="184"/>
      <c r="ED59" s="184"/>
      <c r="EE59" s="184"/>
      <c r="EF59" s="184"/>
      <c r="EG59" s="2"/>
      <c r="EH59" s="184"/>
      <c r="EI59" s="185"/>
      <c r="EJ59" s="186"/>
      <c r="EK59" s="186"/>
      <c r="EL59" s="184"/>
      <c r="EM59" s="184"/>
      <c r="EN59" s="184"/>
      <c r="EO59" s="184"/>
      <c r="EP59" s="2"/>
      <c r="EQ59" s="184"/>
      <c r="ER59" s="185"/>
      <c r="ES59" s="186"/>
      <c r="ET59" s="186"/>
      <c r="EU59" s="184"/>
      <c r="EV59" s="184"/>
      <c r="EW59" s="184"/>
      <c r="EX59" s="184"/>
      <c r="EY59" s="2"/>
      <c r="EZ59" s="184"/>
      <c r="FA59" s="185"/>
      <c r="FB59" s="186"/>
      <c r="FC59" s="186"/>
      <c r="FD59" s="184"/>
      <c r="FE59" s="184"/>
      <c r="FF59" s="184"/>
      <c r="FG59" s="184"/>
      <c r="FH59" s="2"/>
      <c r="FI59" s="184"/>
      <c r="FJ59" s="185"/>
      <c r="FK59" s="186"/>
      <c r="FL59" s="186"/>
      <c r="FM59" s="184"/>
      <c r="FN59" s="184"/>
      <c r="FO59" s="184"/>
      <c r="FP59" s="184"/>
      <c r="FQ59" s="2"/>
      <c r="FR59" s="184"/>
      <c r="FS59" s="185"/>
      <c r="FT59" s="186"/>
      <c r="FU59" s="186"/>
      <c r="FV59" s="184"/>
      <c r="FW59" s="184"/>
      <c r="FX59" s="184"/>
      <c r="FY59" s="184"/>
      <c r="FZ59" s="2"/>
      <c r="GA59" s="184"/>
      <c r="GB59" s="185"/>
      <c r="GC59" s="186"/>
      <c r="GD59" s="186"/>
      <c r="GE59" s="184"/>
      <c r="GF59" s="184"/>
      <c r="GG59" s="184"/>
      <c r="GH59" s="184"/>
      <c r="GI59" s="2"/>
      <c r="GJ59" s="184"/>
      <c r="GK59" s="185"/>
      <c r="GL59" s="186"/>
      <c r="GM59" s="186"/>
      <c r="GN59" s="184"/>
      <c r="GO59" s="184"/>
      <c r="GP59" s="184"/>
      <c r="GQ59" s="184"/>
      <c r="GR59" s="2"/>
      <c r="GS59" s="184"/>
      <c r="GT59" s="185"/>
      <c r="GU59" s="186"/>
      <c r="GV59" s="186"/>
      <c r="GW59" s="184"/>
      <c r="GX59" s="184"/>
      <c r="GY59" s="184"/>
      <c r="GZ59" s="184"/>
      <c r="HA59" s="2"/>
      <c r="HB59" s="184"/>
      <c r="HC59" s="185"/>
      <c r="HD59" s="186"/>
      <c r="HE59" s="186"/>
      <c r="HF59" s="184"/>
      <c r="HG59" s="184"/>
      <c r="HH59" s="184"/>
      <c r="HI59" s="184"/>
      <c r="HJ59" s="2"/>
      <c r="HK59" s="184"/>
      <c r="HL59" s="185"/>
      <c r="HM59" s="186"/>
      <c r="HN59" s="186"/>
      <c r="HO59" s="184"/>
      <c r="HP59" s="184"/>
      <c r="HQ59" s="184"/>
      <c r="HR59" s="184"/>
      <c r="HS59" s="2"/>
      <c r="HT59" s="184"/>
      <c r="HU59" s="185"/>
      <c r="HV59" s="186"/>
      <c r="HW59" s="186"/>
      <c r="HX59" s="184"/>
      <c r="HY59" s="184"/>
      <c r="HZ59" s="184"/>
      <c r="IA59" s="184"/>
      <c r="IB59" s="2"/>
      <c r="IC59" s="184"/>
      <c r="ID59" s="185"/>
      <c r="IE59" s="186"/>
      <c r="IF59" s="186"/>
      <c r="IG59" s="184"/>
      <c r="IH59" s="184"/>
      <c r="II59" s="184"/>
      <c r="IJ59" s="184"/>
      <c r="IK59" s="2"/>
      <c r="IL59" s="184"/>
      <c r="IM59" s="185"/>
      <c r="IN59" s="186"/>
      <c r="IO59" s="186"/>
      <c r="IP59" s="184"/>
      <c r="IQ59" s="184"/>
      <c r="IR59" s="184"/>
      <c r="IS59" s="184"/>
      <c r="IT59" s="2"/>
      <c r="IU59" s="184"/>
      <c r="IV59" s="185"/>
    </row>
    <row r="60" spans="1:256" x14ac:dyDescent="0.25">
      <c r="A60" s="208">
        <v>59</v>
      </c>
      <c r="B60" s="207">
        <v>18</v>
      </c>
      <c r="C60" s="156" t="s">
        <v>209</v>
      </c>
      <c r="D60" s="183" t="s">
        <v>149</v>
      </c>
      <c r="E60" s="157">
        <v>2</v>
      </c>
      <c r="F60" s="157">
        <v>1</v>
      </c>
      <c r="G60" s="174" t="s">
        <v>136</v>
      </c>
      <c r="H60" s="158" t="s">
        <v>155</v>
      </c>
      <c r="I60" s="174">
        <v>2</v>
      </c>
      <c r="J60" s="174" t="s">
        <v>6</v>
      </c>
      <c r="K60" s="207"/>
      <c r="L60" s="174"/>
      <c r="M60" s="183"/>
      <c r="N60" s="157"/>
      <c r="O60" s="157"/>
      <c r="P60" s="174"/>
      <c r="Q60" s="174"/>
      <c r="R60" s="174"/>
      <c r="S60" s="174"/>
      <c r="T60" s="174"/>
      <c r="U60" s="174"/>
      <c r="V60" s="174"/>
      <c r="W60" s="157"/>
      <c r="X60" s="157"/>
      <c r="Y60" s="169"/>
      <c r="Z60" s="169"/>
      <c r="AA60" s="168"/>
      <c r="AB60" s="169"/>
      <c r="AC60" s="169"/>
      <c r="AD60" s="169"/>
      <c r="AE60" s="169"/>
      <c r="AF60" s="169"/>
      <c r="AG60" s="169"/>
    </row>
    <row r="61" spans="1:256" x14ac:dyDescent="0.25">
      <c r="A61" s="208">
        <v>60</v>
      </c>
      <c r="B61" s="207">
        <v>18</v>
      </c>
      <c r="C61" s="156" t="s">
        <v>210</v>
      </c>
      <c r="D61" s="183" t="s">
        <v>149</v>
      </c>
      <c r="E61" s="157">
        <v>2</v>
      </c>
      <c r="F61" s="157">
        <v>1</v>
      </c>
      <c r="G61" s="191" t="s">
        <v>136</v>
      </c>
      <c r="H61" s="158" t="s">
        <v>155</v>
      </c>
      <c r="I61" s="174">
        <v>2</v>
      </c>
      <c r="J61" s="174" t="s">
        <v>6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69"/>
      <c r="Z61" s="169"/>
      <c r="AA61" s="168"/>
      <c r="AB61" s="169"/>
      <c r="AC61" s="169"/>
      <c r="AD61" s="169"/>
      <c r="AE61" s="169"/>
      <c r="AF61" s="169"/>
      <c r="AG61" s="169"/>
    </row>
    <row r="62" spans="1:256" x14ac:dyDescent="0.25">
      <c r="A62" s="207"/>
      <c r="B62" s="207"/>
      <c r="C62" s="156"/>
      <c r="D62" s="183"/>
      <c r="E62" s="157"/>
      <c r="F62" s="157"/>
      <c r="G62" s="191"/>
      <c r="H62" s="158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69"/>
      <c r="Z62" s="169"/>
      <c r="AA62" s="168"/>
      <c r="AB62" s="169"/>
      <c r="AC62" s="169"/>
      <c r="AD62" s="169"/>
      <c r="AE62" s="169"/>
      <c r="AF62" s="169"/>
      <c r="AG62" s="169"/>
    </row>
    <row r="63" spans="1:256" s="42" customFormat="1" x14ac:dyDescent="0.25">
      <c r="A63" s="206"/>
      <c r="B63" s="206"/>
      <c r="C63" s="156"/>
      <c r="D63" s="183"/>
      <c r="E63" s="157"/>
      <c r="F63" s="157"/>
      <c r="G63" s="174"/>
      <c r="H63" s="158"/>
      <c r="I63" s="174"/>
      <c r="J63" s="174"/>
      <c r="K63" s="206"/>
      <c r="L63" s="174"/>
      <c r="M63" s="183"/>
      <c r="N63" s="157"/>
      <c r="O63" s="157"/>
      <c r="P63" s="174"/>
      <c r="Q63" s="174"/>
      <c r="R63" s="174"/>
      <c r="S63" s="174"/>
      <c r="T63" s="206"/>
      <c r="U63" s="174"/>
      <c r="V63" s="183"/>
      <c r="W63" s="157"/>
      <c r="X63" s="157"/>
      <c r="Y63" s="184"/>
      <c r="Z63" s="184"/>
      <c r="AA63" s="184"/>
      <c r="AB63" s="184"/>
      <c r="AC63" s="2"/>
      <c r="AD63" s="184"/>
      <c r="AE63" s="185"/>
      <c r="AF63" s="186"/>
      <c r="AG63" s="186"/>
      <c r="AH63" s="184"/>
      <c r="AI63" s="184"/>
      <c r="AJ63" s="184"/>
      <c r="AK63" s="184"/>
      <c r="AL63" s="2"/>
      <c r="AM63" s="184"/>
      <c r="AN63" s="185"/>
      <c r="AO63" s="186"/>
      <c r="AP63" s="186"/>
      <c r="AQ63" s="184"/>
      <c r="AR63" s="184"/>
      <c r="AS63" s="184"/>
      <c r="AT63" s="184"/>
      <c r="AU63" s="2"/>
      <c r="AV63" s="184"/>
      <c r="AW63" s="185"/>
      <c r="AX63" s="186"/>
      <c r="AY63" s="186"/>
      <c r="AZ63" s="184"/>
      <c r="BA63" s="184"/>
      <c r="BB63" s="184"/>
      <c r="BC63" s="184"/>
      <c r="BD63" s="2"/>
      <c r="BE63" s="184"/>
      <c r="BF63" s="185"/>
      <c r="BG63" s="186"/>
      <c r="BH63" s="186"/>
      <c r="BI63" s="184"/>
      <c r="BJ63" s="184"/>
      <c r="BK63" s="184"/>
      <c r="BL63" s="184"/>
      <c r="BM63" s="2"/>
      <c r="BN63" s="184"/>
      <c r="BO63" s="185"/>
      <c r="BP63" s="186"/>
      <c r="BQ63" s="186"/>
      <c r="BR63" s="184"/>
      <c r="BS63" s="184"/>
      <c r="BT63" s="184"/>
      <c r="BU63" s="184"/>
      <c r="BV63" s="2"/>
      <c r="BW63" s="184"/>
      <c r="BX63" s="185"/>
      <c r="BY63" s="186"/>
      <c r="BZ63" s="186"/>
      <c r="CA63" s="184"/>
      <c r="CB63" s="184"/>
      <c r="CC63" s="184"/>
      <c r="CD63" s="184"/>
      <c r="CE63" s="2"/>
      <c r="CF63" s="184"/>
      <c r="CG63" s="185"/>
      <c r="CH63" s="186"/>
      <c r="CI63" s="186"/>
      <c r="CJ63" s="184"/>
      <c r="CK63" s="184"/>
      <c r="CL63" s="184"/>
      <c r="CM63" s="184"/>
      <c r="CN63" s="2"/>
      <c r="CO63" s="184"/>
      <c r="CP63" s="185"/>
      <c r="CQ63" s="186"/>
      <c r="CR63" s="186"/>
      <c r="CS63" s="184"/>
      <c r="CT63" s="184"/>
      <c r="CU63" s="184"/>
      <c r="CV63" s="184"/>
      <c r="CW63" s="2"/>
      <c r="CX63" s="184"/>
      <c r="CY63" s="185"/>
      <c r="CZ63" s="186"/>
      <c r="DA63" s="186"/>
      <c r="DB63" s="184"/>
      <c r="DC63" s="184"/>
      <c r="DD63" s="184"/>
      <c r="DE63" s="184"/>
      <c r="DF63" s="2"/>
      <c r="DG63" s="184"/>
      <c r="DH63" s="185"/>
      <c r="DI63" s="186"/>
      <c r="DJ63" s="186"/>
      <c r="DK63" s="184"/>
      <c r="DL63" s="184"/>
      <c r="DM63" s="184"/>
      <c r="DN63" s="184"/>
      <c r="DO63" s="2"/>
      <c r="DP63" s="184"/>
      <c r="DQ63" s="185"/>
      <c r="DR63" s="186"/>
      <c r="DS63" s="186"/>
      <c r="DT63" s="184"/>
      <c r="DU63" s="184"/>
      <c r="DV63" s="184"/>
      <c r="DW63" s="184"/>
      <c r="DX63" s="2"/>
      <c r="DY63" s="184"/>
      <c r="DZ63" s="185"/>
      <c r="EA63" s="186"/>
      <c r="EB63" s="186"/>
      <c r="EC63" s="184"/>
      <c r="ED63" s="184"/>
      <c r="EE63" s="184"/>
      <c r="EF63" s="184"/>
      <c r="EG63" s="2"/>
      <c r="EH63" s="184"/>
      <c r="EI63" s="185"/>
      <c r="EJ63" s="186"/>
      <c r="EK63" s="186"/>
      <c r="EL63" s="184"/>
      <c r="EM63" s="184"/>
      <c r="EN63" s="184"/>
      <c r="EO63" s="184"/>
      <c r="EP63" s="2"/>
      <c r="EQ63" s="184"/>
      <c r="ER63" s="185"/>
      <c r="ES63" s="186"/>
      <c r="ET63" s="186"/>
      <c r="EU63" s="184"/>
      <c r="EV63" s="184"/>
      <c r="EW63" s="184"/>
      <c r="EX63" s="184"/>
      <c r="EY63" s="2"/>
      <c r="EZ63" s="184"/>
      <c r="FA63" s="185"/>
      <c r="FB63" s="186"/>
      <c r="FC63" s="186"/>
      <c r="FD63" s="184"/>
      <c r="FE63" s="184"/>
      <c r="FF63" s="184"/>
      <c r="FG63" s="184"/>
      <c r="FH63" s="2"/>
      <c r="FI63" s="184"/>
      <c r="FJ63" s="185"/>
      <c r="FK63" s="186"/>
      <c r="FL63" s="186"/>
      <c r="FM63" s="184"/>
      <c r="FN63" s="184"/>
      <c r="FO63" s="184"/>
      <c r="FP63" s="184"/>
      <c r="FQ63" s="2"/>
      <c r="FR63" s="184"/>
      <c r="FS63" s="185"/>
      <c r="FT63" s="186"/>
      <c r="FU63" s="186"/>
      <c r="FV63" s="184"/>
      <c r="FW63" s="184"/>
      <c r="FX63" s="184"/>
      <c r="FY63" s="184"/>
      <c r="FZ63" s="2"/>
      <c r="GA63" s="184"/>
      <c r="GB63" s="185"/>
      <c r="GC63" s="186"/>
      <c r="GD63" s="186"/>
      <c r="GE63" s="184"/>
      <c r="GF63" s="184"/>
      <c r="GG63" s="184"/>
      <c r="GH63" s="184"/>
      <c r="GI63" s="2"/>
      <c r="GJ63" s="184"/>
      <c r="GK63" s="185"/>
      <c r="GL63" s="186"/>
      <c r="GM63" s="186"/>
      <c r="GN63" s="184"/>
      <c r="GO63" s="184"/>
      <c r="GP63" s="184"/>
      <c r="GQ63" s="184"/>
      <c r="GR63" s="2"/>
      <c r="GS63" s="184"/>
      <c r="GT63" s="185"/>
      <c r="GU63" s="186"/>
      <c r="GV63" s="186"/>
      <c r="GW63" s="184"/>
      <c r="GX63" s="184"/>
      <c r="GY63" s="184"/>
      <c r="GZ63" s="184"/>
      <c r="HA63" s="2"/>
      <c r="HB63" s="184"/>
      <c r="HC63" s="185"/>
      <c r="HD63" s="186"/>
      <c r="HE63" s="186"/>
      <c r="HF63" s="184"/>
      <c r="HG63" s="184"/>
      <c r="HH63" s="184"/>
      <c r="HI63" s="184"/>
      <c r="HJ63" s="2"/>
      <c r="HK63" s="184"/>
      <c r="HL63" s="185"/>
      <c r="HM63" s="186"/>
      <c r="HN63" s="186"/>
      <c r="HO63" s="184"/>
      <c r="HP63" s="184"/>
      <c r="HQ63" s="184"/>
      <c r="HR63" s="184"/>
      <c r="HS63" s="2"/>
      <c r="HT63" s="184"/>
      <c r="HU63" s="185"/>
      <c r="HV63" s="186"/>
      <c r="HW63" s="186"/>
      <c r="HX63" s="184"/>
      <c r="HY63" s="184"/>
      <c r="HZ63" s="184"/>
      <c r="IA63" s="184"/>
      <c r="IB63" s="2"/>
      <c r="IC63" s="184"/>
      <c r="ID63" s="185"/>
      <c r="IE63" s="186"/>
      <c r="IF63" s="186"/>
      <c r="IG63" s="184"/>
      <c r="IH63" s="184"/>
      <c r="II63" s="184"/>
      <c r="IJ63" s="184"/>
      <c r="IK63" s="2"/>
      <c r="IL63" s="184"/>
      <c r="IM63" s="185"/>
      <c r="IN63" s="186"/>
      <c r="IO63" s="186"/>
      <c r="IP63" s="184"/>
      <c r="IQ63" s="184"/>
      <c r="IR63" s="184"/>
      <c r="IS63" s="184"/>
      <c r="IT63" s="2"/>
      <c r="IU63" s="184"/>
      <c r="IV63" s="185"/>
    </row>
    <row r="64" spans="1:256" x14ac:dyDescent="0.25">
      <c r="A64" s="206"/>
      <c r="B64" s="206"/>
      <c r="C64" s="156"/>
      <c r="D64" s="183"/>
      <c r="E64" s="157"/>
      <c r="F64" s="157"/>
      <c r="G64" s="174"/>
      <c r="H64" s="158"/>
      <c r="I64" s="174"/>
      <c r="J64" s="174"/>
      <c r="K64" s="206"/>
      <c r="L64" s="174"/>
      <c r="M64" s="183"/>
      <c r="N64" s="157"/>
      <c r="O64" s="157"/>
      <c r="P64" s="174"/>
      <c r="Q64" s="174"/>
      <c r="R64" s="174"/>
      <c r="S64" s="174"/>
      <c r="T64" s="174"/>
      <c r="U64" s="174"/>
      <c r="V64" s="174"/>
      <c r="W64" s="157"/>
      <c r="X64" s="157"/>
      <c r="Y64" s="169"/>
      <c r="Z64" s="169"/>
      <c r="AA64" s="168"/>
      <c r="AB64" s="169"/>
      <c r="AC64" s="169"/>
      <c r="AD64" s="169"/>
      <c r="AE64" s="169"/>
      <c r="AF64" s="169"/>
      <c r="AG64" s="169"/>
    </row>
    <row r="65" spans="1:256" x14ac:dyDescent="0.25">
      <c r="A65" s="206"/>
      <c r="B65" s="190"/>
      <c r="C65" s="156"/>
      <c r="D65" s="183"/>
      <c r="E65" s="157"/>
      <c r="F65" s="157"/>
      <c r="G65" s="191"/>
      <c r="H65" s="158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69"/>
      <c r="Z65" s="169"/>
      <c r="AA65" s="168"/>
      <c r="AB65" s="169"/>
      <c r="AC65" s="169"/>
      <c r="AD65" s="169"/>
      <c r="AE65" s="169"/>
      <c r="AF65" s="169"/>
      <c r="AG65" s="169"/>
    </row>
    <row r="66" spans="1:256" x14ac:dyDescent="0.25">
      <c r="A66" s="206"/>
      <c r="B66" s="190"/>
      <c r="C66" s="156"/>
      <c r="D66" s="183"/>
      <c r="E66" s="157"/>
      <c r="F66" s="157"/>
      <c r="G66" s="191"/>
      <c r="H66" s="158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69"/>
      <c r="Z66" s="169"/>
      <c r="AA66" s="168"/>
      <c r="AB66" s="169"/>
      <c r="AC66" s="169"/>
      <c r="AD66" s="169"/>
      <c r="AE66" s="169"/>
      <c r="AF66" s="169"/>
      <c r="AG66" s="169"/>
    </row>
    <row r="67" spans="1:256" s="42" customFormat="1" x14ac:dyDescent="0.25">
      <c r="A67" s="206"/>
      <c r="B67" s="190"/>
      <c r="C67" s="156"/>
      <c r="D67" s="183"/>
      <c r="E67" s="157"/>
      <c r="F67" s="157"/>
      <c r="G67" s="191"/>
      <c r="H67" s="158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84"/>
      <c r="Z67" s="184"/>
      <c r="AA67" s="184"/>
      <c r="AB67" s="184"/>
      <c r="AC67" s="2"/>
      <c r="AD67" s="184"/>
      <c r="AE67" s="185"/>
      <c r="AF67" s="186"/>
      <c r="AG67" s="186"/>
      <c r="AH67" s="184"/>
      <c r="AI67" s="184"/>
      <c r="AJ67" s="184"/>
      <c r="AK67" s="184"/>
      <c r="AL67" s="2"/>
      <c r="AM67" s="184"/>
      <c r="AN67" s="185"/>
      <c r="AO67" s="186"/>
      <c r="AP67" s="186"/>
      <c r="AQ67" s="184"/>
      <c r="AR67" s="184"/>
      <c r="AS67" s="184"/>
      <c r="AT67" s="184"/>
      <c r="AU67" s="2"/>
      <c r="AV67" s="184"/>
      <c r="AW67" s="185"/>
      <c r="AX67" s="186"/>
      <c r="AY67" s="186"/>
      <c r="AZ67" s="184"/>
      <c r="BA67" s="184"/>
      <c r="BB67" s="184"/>
      <c r="BC67" s="184"/>
      <c r="BD67" s="2"/>
      <c r="BE67" s="184"/>
      <c r="BF67" s="185"/>
      <c r="BG67" s="186"/>
      <c r="BH67" s="186"/>
      <c r="BI67" s="184"/>
      <c r="BJ67" s="184"/>
      <c r="BK67" s="184"/>
      <c r="BL67" s="184"/>
      <c r="BM67" s="2"/>
      <c r="BN67" s="184"/>
      <c r="BO67" s="185"/>
      <c r="BP67" s="186"/>
      <c r="BQ67" s="186"/>
      <c r="BR67" s="184"/>
      <c r="BS67" s="184"/>
      <c r="BT67" s="184"/>
      <c r="BU67" s="184"/>
      <c r="BV67" s="2"/>
      <c r="BW67" s="184"/>
      <c r="BX67" s="185"/>
      <c r="BY67" s="186"/>
      <c r="BZ67" s="186"/>
      <c r="CA67" s="184"/>
      <c r="CB67" s="184"/>
      <c r="CC67" s="184"/>
      <c r="CD67" s="184"/>
      <c r="CE67" s="2"/>
      <c r="CF67" s="184"/>
      <c r="CG67" s="185"/>
      <c r="CH67" s="186"/>
      <c r="CI67" s="186"/>
      <c r="CJ67" s="184"/>
      <c r="CK67" s="184"/>
      <c r="CL67" s="184"/>
      <c r="CM67" s="184"/>
      <c r="CN67" s="2"/>
      <c r="CO67" s="184"/>
      <c r="CP67" s="185"/>
      <c r="CQ67" s="186"/>
      <c r="CR67" s="186"/>
      <c r="CS67" s="184"/>
      <c r="CT67" s="184"/>
      <c r="CU67" s="184"/>
      <c r="CV67" s="184"/>
      <c r="CW67" s="2"/>
      <c r="CX67" s="184"/>
      <c r="CY67" s="185"/>
      <c r="CZ67" s="186"/>
      <c r="DA67" s="186"/>
      <c r="DB67" s="184"/>
      <c r="DC67" s="184"/>
      <c r="DD67" s="184"/>
      <c r="DE67" s="184"/>
      <c r="DF67" s="2"/>
      <c r="DG67" s="184"/>
      <c r="DH67" s="185"/>
      <c r="DI67" s="186"/>
      <c r="DJ67" s="186"/>
      <c r="DK67" s="184"/>
      <c r="DL67" s="184"/>
      <c r="DM67" s="184"/>
      <c r="DN67" s="184"/>
      <c r="DO67" s="2"/>
      <c r="DP67" s="184"/>
      <c r="DQ67" s="185"/>
      <c r="DR67" s="186"/>
      <c r="DS67" s="186"/>
      <c r="DT67" s="184"/>
      <c r="DU67" s="184"/>
      <c r="DV67" s="184"/>
      <c r="DW67" s="184"/>
      <c r="DX67" s="2"/>
      <c r="DY67" s="184"/>
      <c r="DZ67" s="185"/>
      <c r="EA67" s="186"/>
      <c r="EB67" s="186"/>
      <c r="EC67" s="184"/>
      <c r="ED67" s="184"/>
      <c r="EE67" s="184"/>
      <c r="EF67" s="184"/>
      <c r="EG67" s="2"/>
      <c r="EH67" s="184"/>
      <c r="EI67" s="185"/>
      <c r="EJ67" s="186"/>
      <c r="EK67" s="186"/>
      <c r="EL67" s="184"/>
      <c r="EM67" s="184"/>
      <c r="EN67" s="184"/>
      <c r="EO67" s="184"/>
      <c r="EP67" s="2"/>
      <c r="EQ67" s="184"/>
      <c r="ER67" s="185"/>
      <c r="ES67" s="186"/>
      <c r="ET67" s="186"/>
      <c r="EU67" s="184"/>
      <c r="EV67" s="184"/>
      <c r="EW67" s="184"/>
      <c r="EX67" s="184"/>
      <c r="EY67" s="2"/>
      <c r="EZ67" s="184"/>
      <c r="FA67" s="185"/>
      <c r="FB67" s="186"/>
      <c r="FC67" s="186"/>
      <c r="FD67" s="184"/>
      <c r="FE67" s="184"/>
      <c r="FF67" s="184"/>
      <c r="FG67" s="184"/>
      <c r="FH67" s="2"/>
      <c r="FI67" s="184"/>
      <c r="FJ67" s="185"/>
      <c r="FK67" s="186"/>
      <c r="FL67" s="186"/>
      <c r="FM67" s="184"/>
      <c r="FN67" s="184"/>
      <c r="FO67" s="184"/>
      <c r="FP67" s="184"/>
      <c r="FQ67" s="2"/>
      <c r="FR67" s="184"/>
      <c r="FS67" s="185"/>
      <c r="FT67" s="186"/>
      <c r="FU67" s="186"/>
      <c r="FV67" s="184"/>
      <c r="FW67" s="184"/>
      <c r="FX67" s="184"/>
      <c r="FY67" s="184"/>
      <c r="FZ67" s="2"/>
      <c r="GA67" s="184"/>
      <c r="GB67" s="185"/>
      <c r="GC67" s="186"/>
      <c r="GD67" s="186"/>
      <c r="GE67" s="184"/>
      <c r="GF67" s="184"/>
      <c r="GG67" s="184"/>
      <c r="GH67" s="184"/>
      <c r="GI67" s="2"/>
      <c r="GJ67" s="184"/>
      <c r="GK67" s="185"/>
      <c r="GL67" s="186"/>
      <c r="GM67" s="186"/>
      <c r="GN67" s="184"/>
      <c r="GO67" s="184"/>
      <c r="GP67" s="184"/>
      <c r="GQ67" s="184"/>
      <c r="GR67" s="2"/>
      <c r="GS67" s="184"/>
      <c r="GT67" s="185"/>
      <c r="GU67" s="186"/>
      <c r="GV67" s="186"/>
      <c r="GW67" s="184"/>
      <c r="GX67" s="184"/>
      <c r="GY67" s="184"/>
      <c r="GZ67" s="184"/>
      <c r="HA67" s="2"/>
      <c r="HB67" s="184"/>
      <c r="HC67" s="185"/>
      <c r="HD67" s="186"/>
      <c r="HE67" s="186"/>
      <c r="HF67" s="184"/>
      <c r="HG67" s="184"/>
      <c r="HH67" s="184"/>
      <c r="HI67" s="184"/>
      <c r="HJ67" s="2"/>
      <c r="HK67" s="184"/>
      <c r="HL67" s="185"/>
      <c r="HM67" s="186"/>
      <c r="HN67" s="186"/>
      <c r="HO67" s="184"/>
      <c r="HP67" s="184"/>
      <c r="HQ67" s="184"/>
      <c r="HR67" s="184"/>
      <c r="HS67" s="2"/>
      <c r="HT67" s="184"/>
      <c r="HU67" s="185"/>
      <c r="HV67" s="186"/>
      <c r="HW67" s="186"/>
      <c r="HX67" s="184"/>
      <c r="HY67" s="184"/>
      <c r="HZ67" s="184"/>
      <c r="IA67" s="184"/>
      <c r="IB67" s="2"/>
      <c r="IC67" s="184"/>
      <c r="ID67" s="185"/>
      <c r="IE67" s="186"/>
      <c r="IF67" s="186"/>
      <c r="IG67" s="184"/>
      <c r="IH67" s="184"/>
      <c r="II67" s="184"/>
      <c r="IJ67" s="184"/>
      <c r="IK67" s="2"/>
      <c r="IL67" s="184"/>
      <c r="IM67" s="185"/>
      <c r="IN67" s="186"/>
      <c r="IO67" s="186"/>
      <c r="IP67" s="184"/>
      <c r="IQ67" s="184"/>
      <c r="IR67" s="184"/>
      <c r="IS67" s="184"/>
      <c r="IT67" s="2"/>
      <c r="IU67" s="184"/>
      <c r="IV67" s="185"/>
    </row>
    <row r="68" spans="1:256" s="42" customFormat="1" x14ac:dyDescent="0.25">
      <c r="A68" s="206"/>
      <c r="B68" s="190"/>
      <c r="C68" s="156"/>
      <c r="D68" s="183"/>
      <c r="E68" s="157"/>
      <c r="F68" s="157"/>
      <c r="G68" s="191"/>
      <c r="H68" s="158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84"/>
      <c r="Z68" s="184"/>
      <c r="AA68" s="184"/>
      <c r="AB68" s="184"/>
      <c r="AC68" s="2"/>
      <c r="AD68" s="184"/>
      <c r="AE68" s="185"/>
      <c r="AF68" s="186"/>
      <c r="AG68" s="186"/>
      <c r="AH68" s="184"/>
      <c r="AI68" s="184"/>
      <c r="AJ68" s="184"/>
      <c r="AK68" s="184"/>
      <c r="AL68" s="2"/>
      <c r="AM68" s="184"/>
      <c r="AN68" s="185"/>
      <c r="AO68" s="186"/>
      <c r="AP68" s="186"/>
      <c r="AQ68" s="184"/>
      <c r="AR68" s="184"/>
      <c r="AS68" s="184"/>
      <c r="AT68" s="184"/>
      <c r="AU68" s="2"/>
      <c r="AV68" s="184"/>
      <c r="AW68" s="185"/>
      <c r="AX68" s="186"/>
      <c r="AY68" s="186"/>
      <c r="AZ68" s="184"/>
      <c r="BA68" s="184"/>
      <c r="BB68" s="184"/>
      <c r="BC68" s="184"/>
      <c r="BD68" s="2"/>
      <c r="BE68" s="184"/>
      <c r="BF68" s="185"/>
      <c r="BG68" s="186"/>
      <c r="BH68" s="186"/>
      <c r="BI68" s="184"/>
      <c r="BJ68" s="184"/>
      <c r="BK68" s="184"/>
      <c r="BL68" s="184"/>
      <c r="BM68" s="2"/>
      <c r="BN68" s="184"/>
      <c r="BO68" s="185"/>
      <c r="BP68" s="186"/>
      <c r="BQ68" s="186"/>
      <c r="BR68" s="184"/>
      <c r="BS68" s="184"/>
      <c r="BT68" s="184"/>
      <c r="BU68" s="184"/>
      <c r="BV68" s="2"/>
      <c r="BW68" s="184"/>
      <c r="BX68" s="185"/>
      <c r="BY68" s="186"/>
      <c r="BZ68" s="186"/>
      <c r="CA68" s="184"/>
      <c r="CB68" s="184"/>
      <c r="CC68" s="184"/>
      <c r="CD68" s="184"/>
      <c r="CE68" s="2"/>
      <c r="CF68" s="184"/>
      <c r="CG68" s="185"/>
      <c r="CH68" s="186"/>
      <c r="CI68" s="186"/>
      <c r="CJ68" s="184"/>
      <c r="CK68" s="184"/>
      <c r="CL68" s="184"/>
      <c r="CM68" s="184"/>
      <c r="CN68" s="2"/>
      <c r="CO68" s="184"/>
      <c r="CP68" s="185"/>
      <c r="CQ68" s="186"/>
      <c r="CR68" s="186"/>
      <c r="CS68" s="184"/>
      <c r="CT68" s="184"/>
      <c r="CU68" s="184"/>
      <c r="CV68" s="184"/>
      <c r="CW68" s="2"/>
      <c r="CX68" s="184"/>
      <c r="CY68" s="185"/>
      <c r="CZ68" s="186"/>
      <c r="DA68" s="186"/>
      <c r="DB68" s="184"/>
      <c r="DC68" s="184"/>
      <c r="DD68" s="184"/>
      <c r="DE68" s="184"/>
      <c r="DF68" s="2"/>
      <c r="DG68" s="184"/>
      <c r="DH68" s="185"/>
      <c r="DI68" s="186"/>
      <c r="DJ68" s="186"/>
      <c r="DK68" s="184"/>
      <c r="DL68" s="184"/>
      <c r="DM68" s="184"/>
      <c r="DN68" s="184"/>
      <c r="DO68" s="2"/>
      <c r="DP68" s="184"/>
      <c r="DQ68" s="185"/>
      <c r="DR68" s="186"/>
      <c r="DS68" s="186"/>
      <c r="DT68" s="184"/>
      <c r="DU68" s="184"/>
      <c r="DV68" s="184"/>
      <c r="DW68" s="184"/>
      <c r="DX68" s="2"/>
      <c r="DY68" s="184"/>
      <c r="DZ68" s="185"/>
      <c r="EA68" s="186"/>
      <c r="EB68" s="186"/>
      <c r="EC68" s="184"/>
      <c r="ED68" s="184"/>
      <c r="EE68" s="184"/>
      <c r="EF68" s="184"/>
      <c r="EG68" s="2"/>
      <c r="EH68" s="184"/>
      <c r="EI68" s="185"/>
      <c r="EJ68" s="186"/>
      <c r="EK68" s="186"/>
      <c r="EL68" s="184"/>
      <c r="EM68" s="184"/>
      <c r="EN68" s="184"/>
      <c r="EO68" s="184"/>
      <c r="EP68" s="2"/>
      <c r="EQ68" s="184"/>
      <c r="ER68" s="185"/>
      <c r="ES68" s="186"/>
      <c r="ET68" s="186"/>
      <c r="EU68" s="184"/>
      <c r="EV68" s="184"/>
      <c r="EW68" s="184"/>
      <c r="EX68" s="184"/>
      <c r="EY68" s="2"/>
      <c r="EZ68" s="184"/>
      <c r="FA68" s="185"/>
      <c r="FB68" s="186"/>
      <c r="FC68" s="186"/>
      <c r="FD68" s="184"/>
      <c r="FE68" s="184"/>
      <c r="FF68" s="184"/>
      <c r="FG68" s="184"/>
      <c r="FH68" s="2"/>
      <c r="FI68" s="184"/>
      <c r="FJ68" s="185"/>
      <c r="FK68" s="186"/>
      <c r="FL68" s="186"/>
      <c r="FM68" s="184"/>
      <c r="FN68" s="184"/>
      <c r="FO68" s="184"/>
      <c r="FP68" s="184"/>
      <c r="FQ68" s="2"/>
      <c r="FR68" s="184"/>
      <c r="FS68" s="185"/>
      <c r="FT68" s="186"/>
      <c r="FU68" s="186"/>
      <c r="FV68" s="184"/>
      <c r="FW68" s="184"/>
      <c r="FX68" s="184"/>
      <c r="FY68" s="184"/>
      <c r="FZ68" s="2"/>
      <c r="GA68" s="184"/>
      <c r="GB68" s="185"/>
      <c r="GC68" s="186"/>
      <c r="GD68" s="186"/>
      <c r="GE68" s="184"/>
      <c r="GF68" s="184"/>
      <c r="GG68" s="184"/>
      <c r="GH68" s="184"/>
      <c r="GI68" s="2"/>
      <c r="GJ68" s="184"/>
      <c r="GK68" s="185"/>
      <c r="GL68" s="186"/>
      <c r="GM68" s="186"/>
      <c r="GN68" s="184"/>
      <c r="GO68" s="184"/>
      <c r="GP68" s="184"/>
      <c r="GQ68" s="184"/>
      <c r="GR68" s="2"/>
      <c r="GS68" s="184"/>
      <c r="GT68" s="185"/>
      <c r="GU68" s="186"/>
      <c r="GV68" s="186"/>
      <c r="GW68" s="184"/>
      <c r="GX68" s="184"/>
      <c r="GY68" s="184"/>
      <c r="GZ68" s="184"/>
      <c r="HA68" s="2"/>
      <c r="HB68" s="184"/>
      <c r="HC68" s="185"/>
      <c r="HD68" s="186"/>
      <c r="HE68" s="186"/>
      <c r="HF68" s="184"/>
      <c r="HG68" s="184"/>
      <c r="HH68" s="184"/>
      <c r="HI68" s="184"/>
      <c r="HJ68" s="2"/>
      <c r="HK68" s="184"/>
      <c r="HL68" s="185"/>
      <c r="HM68" s="186"/>
      <c r="HN68" s="186"/>
      <c r="HO68" s="184"/>
      <c r="HP68" s="184"/>
      <c r="HQ68" s="184"/>
      <c r="HR68" s="184"/>
      <c r="HS68" s="2"/>
      <c r="HT68" s="184"/>
      <c r="HU68" s="185"/>
      <c r="HV68" s="186"/>
      <c r="HW68" s="186"/>
      <c r="HX68" s="184"/>
      <c r="HY68" s="184"/>
      <c r="HZ68" s="184"/>
      <c r="IA68" s="184"/>
      <c r="IB68" s="2"/>
      <c r="IC68" s="184"/>
      <c r="ID68" s="185"/>
      <c r="IE68" s="186"/>
      <c r="IF68" s="186"/>
      <c r="IG68" s="184"/>
      <c r="IH68" s="184"/>
      <c r="II68" s="184"/>
      <c r="IJ68" s="184"/>
      <c r="IK68" s="2"/>
      <c r="IL68" s="184"/>
      <c r="IM68" s="185"/>
      <c r="IN68" s="186"/>
      <c r="IO68" s="186"/>
      <c r="IP68" s="184"/>
      <c r="IQ68" s="184"/>
      <c r="IR68" s="184"/>
      <c r="IS68" s="184"/>
      <c r="IT68" s="2"/>
      <c r="IU68" s="184"/>
      <c r="IV68" s="185"/>
    </row>
    <row r="69" spans="1:256" x14ac:dyDescent="0.25">
      <c r="A69" s="206"/>
      <c r="B69" s="190"/>
      <c r="C69" s="156"/>
      <c r="D69" s="183"/>
      <c r="E69" s="157"/>
      <c r="F69" s="157"/>
      <c r="G69" s="191"/>
      <c r="H69" s="158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69"/>
      <c r="Z69" s="169"/>
      <c r="AA69" s="168"/>
      <c r="AB69" s="169"/>
      <c r="AC69" s="169"/>
      <c r="AD69" s="169"/>
      <c r="AE69" s="169"/>
      <c r="AF69" s="169"/>
      <c r="AG69" s="169"/>
    </row>
    <row r="70" spans="1:256" x14ac:dyDescent="0.25">
      <c r="A70" s="206"/>
      <c r="B70" s="190"/>
      <c r="C70" s="156"/>
      <c r="D70" s="183"/>
      <c r="E70" s="157"/>
      <c r="F70" s="157"/>
      <c r="G70" s="191"/>
      <c r="H70" s="158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69"/>
      <c r="Z70" s="169"/>
      <c r="AA70" s="168"/>
      <c r="AB70" s="169"/>
      <c r="AC70" s="169"/>
      <c r="AD70" s="169"/>
      <c r="AE70" s="169"/>
      <c r="AF70" s="169"/>
      <c r="AG70" s="169"/>
    </row>
    <row r="71" spans="1:256" x14ac:dyDescent="0.25">
      <c r="A71" s="206"/>
      <c r="B71" s="190"/>
      <c r="C71" s="156"/>
      <c r="D71" s="183"/>
      <c r="E71" s="157"/>
      <c r="F71" s="157"/>
      <c r="G71" s="191"/>
      <c r="H71" s="158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69"/>
      <c r="Z71" s="169"/>
      <c r="AA71" s="168"/>
      <c r="AB71" s="169"/>
      <c r="AC71" s="169"/>
      <c r="AD71" s="169"/>
      <c r="AE71" s="169"/>
      <c r="AF71" s="169"/>
      <c r="AG71" s="169"/>
    </row>
    <row r="72" spans="1:256" x14ac:dyDescent="0.25">
      <c r="A72" s="206"/>
      <c r="B72" s="190"/>
      <c r="C72" s="156"/>
      <c r="D72" s="183"/>
      <c r="E72" s="157"/>
      <c r="F72" s="157"/>
      <c r="G72" s="191"/>
      <c r="H72" s="158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69"/>
      <c r="Z72" s="169"/>
      <c r="AA72" s="168"/>
      <c r="AB72" s="169"/>
      <c r="AC72" s="169"/>
      <c r="AD72" s="169"/>
      <c r="AE72" s="169"/>
      <c r="AF72" s="169"/>
      <c r="AG72" s="169"/>
    </row>
    <row r="73" spans="1:256" x14ac:dyDescent="0.25">
      <c r="A73" s="206"/>
      <c r="B73" s="190"/>
      <c r="C73" s="156"/>
      <c r="D73" s="183"/>
      <c r="E73" s="157"/>
      <c r="F73" s="157"/>
      <c r="G73" s="191"/>
      <c r="H73" s="158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69"/>
      <c r="Z73" s="169"/>
      <c r="AA73" s="168"/>
      <c r="AB73" s="169"/>
      <c r="AC73" s="169"/>
      <c r="AD73" s="169"/>
      <c r="AE73" s="169"/>
      <c r="AF73" s="169"/>
      <c r="AG73" s="169"/>
    </row>
    <row r="74" spans="1:256" x14ac:dyDescent="0.25">
      <c r="A74" s="206"/>
      <c r="B74" s="190"/>
      <c r="C74" s="156"/>
      <c r="D74" s="183"/>
      <c r="E74" s="157"/>
      <c r="F74" s="157"/>
      <c r="G74" s="191"/>
      <c r="H74" s="158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69"/>
      <c r="Z74" s="169"/>
      <c r="AA74" s="168"/>
      <c r="AB74" s="169"/>
      <c r="AC74" s="169"/>
      <c r="AD74" s="169"/>
      <c r="AE74" s="169"/>
      <c r="AF74" s="169"/>
      <c r="AG74" s="169"/>
    </row>
    <row r="75" spans="1:256" x14ac:dyDescent="0.25">
      <c r="A75" s="206"/>
      <c r="B75" s="190"/>
      <c r="C75" s="156"/>
      <c r="D75" s="183"/>
      <c r="E75" s="157"/>
      <c r="F75" s="157"/>
      <c r="G75" s="191"/>
      <c r="H75" s="158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69"/>
      <c r="Z75" s="169"/>
      <c r="AA75" s="168"/>
      <c r="AB75" s="169"/>
      <c r="AC75" s="169"/>
      <c r="AD75" s="169"/>
      <c r="AE75" s="169"/>
      <c r="AF75" s="169"/>
      <c r="AG75" s="169"/>
    </row>
    <row r="76" spans="1:256" x14ac:dyDescent="0.25">
      <c r="A76" s="206"/>
      <c r="B76" s="190"/>
      <c r="C76" s="156"/>
      <c r="D76" s="183"/>
      <c r="E76" s="157"/>
      <c r="F76" s="157"/>
      <c r="G76" s="191"/>
      <c r="H76" s="158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69"/>
      <c r="Z76" s="169"/>
      <c r="AA76" s="168"/>
      <c r="AB76" s="169"/>
      <c r="AC76" s="169"/>
      <c r="AD76" s="169"/>
      <c r="AE76" s="169"/>
      <c r="AF76" s="169"/>
      <c r="AG76" s="169"/>
    </row>
    <row r="77" spans="1:256" x14ac:dyDescent="0.25">
      <c r="A77" s="206"/>
      <c r="B77" s="190"/>
      <c r="C77" s="156"/>
      <c r="D77" s="183"/>
      <c r="E77" s="157"/>
      <c r="F77" s="157"/>
      <c r="G77" s="191"/>
      <c r="H77" s="158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69"/>
      <c r="Z77" s="169"/>
      <c r="AA77" s="168"/>
      <c r="AB77" s="169"/>
      <c r="AC77" s="169"/>
      <c r="AD77" s="169"/>
      <c r="AE77" s="169"/>
      <c r="AF77" s="169"/>
      <c r="AG77" s="169"/>
    </row>
    <row r="78" spans="1:256" x14ac:dyDescent="0.25">
      <c r="A78" s="206"/>
      <c r="B78" s="190"/>
      <c r="C78" s="156"/>
      <c r="D78" s="183"/>
      <c r="E78" s="157"/>
      <c r="F78" s="157"/>
      <c r="G78" s="191"/>
      <c r="H78" s="158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69"/>
      <c r="Z78" s="169"/>
      <c r="AA78" s="168"/>
      <c r="AB78" s="169"/>
      <c r="AC78" s="169"/>
      <c r="AD78" s="169"/>
      <c r="AE78" s="169"/>
      <c r="AF78" s="169"/>
      <c r="AG78" s="169"/>
    </row>
    <row r="79" spans="1:256" x14ac:dyDescent="0.25">
      <c r="A79" s="206"/>
      <c r="B79" s="190"/>
      <c r="C79" s="156"/>
      <c r="D79" s="183"/>
      <c r="E79" s="157"/>
      <c r="F79" s="157"/>
      <c r="G79" s="191"/>
      <c r="H79" s="158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69"/>
      <c r="Z79" s="169"/>
      <c r="AA79" s="168"/>
      <c r="AB79" s="169"/>
      <c r="AC79" s="169"/>
      <c r="AD79" s="169"/>
      <c r="AE79" s="169"/>
      <c r="AF79" s="169"/>
      <c r="AG79" s="169"/>
    </row>
    <row r="80" spans="1:256" x14ac:dyDescent="0.25">
      <c r="A80" s="206"/>
      <c r="B80" s="190"/>
      <c r="C80" s="156"/>
      <c r="D80" s="183"/>
      <c r="E80" s="157"/>
      <c r="F80" s="157"/>
      <c r="G80" s="191"/>
      <c r="H80" s="158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69"/>
      <c r="Z80" s="169"/>
      <c r="AA80" s="168"/>
      <c r="AB80" s="169"/>
      <c r="AC80" s="169"/>
      <c r="AD80" s="169"/>
      <c r="AE80" s="169"/>
      <c r="AF80" s="169"/>
      <c r="AG80" s="169"/>
    </row>
    <row r="81" spans="1:33" x14ac:dyDescent="0.25">
      <c r="A81" s="206"/>
      <c r="B81" s="190"/>
      <c r="C81" s="156"/>
      <c r="D81" s="183"/>
      <c r="E81" s="157"/>
      <c r="F81" s="157"/>
      <c r="G81" s="191"/>
      <c r="H81" s="158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69"/>
      <c r="Z81" s="169"/>
      <c r="AA81" s="168"/>
      <c r="AB81" s="169"/>
      <c r="AC81" s="169"/>
      <c r="AD81" s="169"/>
      <c r="AE81" s="169"/>
      <c r="AF81" s="169"/>
      <c r="AG81" s="169"/>
    </row>
    <row r="82" spans="1:33" x14ac:dyDescent="0.25">
      <c r="A82" s="206"/>
      <c r="B82" s="190"/>
      <c r="C82" s="156"/>
      <c r="D82" s="183"/>
      <c r="E82" s="157"/>
      <c r="F82" s="157"/>
      <c r="G82" s="191"/>
      <c r="H82" s="158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69"/>
      <c r="Z82" s="169"/>
      <c r="AA82" s="168"/>
      <c r="AB82" s="169"/>
      <c r="AC82" s="169"/>
      <c r="AD82" s="169"/>
      <c r="AE82" s="169"/>
      <c r="AF82" s="169"/>
      <c r="AG82" s="169"/>
    </row>
    <row r="83" spans="1:33" x14ac:dyDescent="0.25">
      <c r="A83" s="206"/>
      <c r="B83" s="190"/>
      <c r="C83" s="156"/>
      <c r="D83" s="183"/>
      <c r="E83" s="157"/>
      <c r="F83" s="157"/>
      <c r="G83" s="191"/>
      <c r="H83" s="158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69"/>
      <c r="Z83" s="169"/>
      <c r="AA83" s="168"/>
      <c r="AB83" s="169"/>
      <c r="AC83" s="169"/>
      <c r="AD83" s="169"/>
      <c r="AE83" s="169"/>
      <c r="AF83" s="169"/>
      <c r="AG83" s="169"/>
    </row>
    <row r="84" spans="1:33" x14ac:dyDescent="0.25">
      <c r="A84" s="206"/>
      <c r="B84" s="190"/>
      <c r="C84" s="156"/>
      <c r="D84" s="183"/>
      <c r="E84" s="157"/>
      <c r="F84" s="157"/>
      <c r="G84" s="191"/>
      <c r="H84" s="158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69"/>
      <c r="Z84" s="169"/>
      <c r="AA84" s="168"/>
      <c r="AB84" s="169"/>
      <c r="AC84" s="169"/>
      <c r="AD84" s="169"/>
      <c r="AE84" s="169"/>
      <c r="AF84" s="169"/>
      <c r="AG84" s="169"/>
    </row>
    <row r="85" spans="1:33" x14ac:dyDescent="0.25">
      <c r="A85" s="206"/>
      <c r="B85" s="190"/>
      <c r="C85" s="156"/>
      <c r="D85" s="183"/>
      <c r="E85" s="157"/>
      <c r="F85" s="157"/>
      <c r="G85" s="191"/>
      <c r="H85" s="158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69"/>
      <c r="Z85" s="169"/>
      <c r="AA85" s="168"/>
      <c r="AB85" s="169"/>
      <c r="AC85" s="169"/>
      <c r="AD85" s="169"/>
      <c r="AE85" s="169"/>
      <c r="AF85" s="169"/>
      <c r="AG85" s="169"/>
    </row>
    <row r="86" spans="1:33" s="201" customFormat="1" x14ac:dyDescent="0.25"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200"/>
      <c r="AB86" s="199"/>
      <c r="AC86" s="199"/>
      <c r="AD86" s="199"/>
      <c r="AE86" s="199"/>
      <c r="AF86" s="199"/>
      <c r="AG86" s="199"/>
    </row>
    <row r="87" spans="1:33" x14ac:dyDescent="0.25"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8"/>
      <c r="AB87" s="169"/>
      <c r="AC87" s="169"/>
      <c r="AD87" s="169"/>
      <c r="AE87" s="169"/>
      <c r="AF87" s="169"/>
      <c r="AG87" s="169"/>
    </row>
    <row r="88" spans="1:33" x14ac:dyDescent="0.25"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8"/>
      <c r="AB88" s="169"/>
      <c r="AC88" s="169"/>
      <c r="AD88" s="169"/>
      <c r="AE88" s="169"/>
      <c r="AF88" s="169"/>
      <c r="AG88" s="169"/>
    </row>
    <row r="89" spans="1:33" x14ac:dyDescent="0.25"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8"/>
      <c r="AB89" s="169"/>
      <c r="AC89" s="169"/>
      <c r="AD89" s="169"/>
      <c r="AE89" s="169"/>
      <c r="AF89" s="169"/>
      <c r="AG89" s="169"/>
    </row>
  </sheetData>
  <sheetProtection password="CCE4" sheet="1" selectLockedCells="1"/>
  <dataValidations count="1">
    <dataValidation type="list" allowBlank="1" showInputMessage="1" showErrorMessage="1" sqref="J2:J85" xr:uid="{00000000-0002-0000-0500-000000000000}">
      <formula1>"E,C,A"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E1:Y399"/>
  <sheetViews>
    <sheetView topLeftCell="A139" zoomScaleNormal="100" zoomScalePageLayoutView="70" workbookViewId="0">
      <selection activeCell="M29" sqref="M29"/>
    </sheetView>
  </sheetViews>
  <sheetFormatPr defaultRowHeight="15" x14ac:dyDescent="0.25"/>
  <cols>
    <col min="1" max="16" width="5.85546875" customWidth="1"/>
    <col min="17" max="17" width="5.85546875" style="124" customWidth="1"/>
    <col min="18" max="32" width="5.85546875" customWidth="1"/>
  </cols>
  <sheetData>
    <row r="1" spans="7:19" ht="15.75" customHeight="1" x14ac:dyDescent="0.25"/>
    <row r="2" spans="7:19" ht="15" customHeight="1" x14ac:dyDescent="0.25"/>
    <row r="3" spans="7:19" ht="15" customHeight="1" x14ac:dyDescent="0.25"/>
    <row r="4" spans="7:19" x14ac:dyDescent="0.25">
      <c r="G4" s="124"/>
      <c r="H4" s="124"/>
      <c r="I4" s="124"/>
      <c r="J4" s="124"/>
      <c r="K4" s="124"/>
      <c r="L4" s="124"/>
      <c r="M4" s="124"/>
      <c r="N4" s="124"/>
      <c r="O4" s="124"/>
      <c r="P4" s="124"/>
      <c r="R4" s="124"/>
      <c r="S4" s="124"/>
    </row>
    <row r="29" spans="5:25" x14ac:dyDescent="0.25">
      <c r="E29" s="142" t="s">
        <v>43</v>
      </c>
      <c r="F29" s="142" t="s">
        <v>4</v>
      </c>
      <c r="G29" s="142" t="s">
        <v>5</v>
      </c>
      <c r="H29" s="142" t="s">
        <v>6</v>
      </c>
      <c r="I29" s="142" t="s">
        <v>100</v>
      </c>
      <c r="J29" s="371" t="str">
        <f>'Fy2 förmågor alla nivåer'!$CV$12</f>
        <v>F</v>
      </c>
      <c r="K29" s="372"/>
      <c r="S29" s="142" t="s">
        <v>43</v>
      </c>
      <c r="T29" s="142" t="s">
        <v>4</v>
      </c>
      <c r="U29" s="142" t="s">
        <v>5</v>
      </c>
      <c r="V29" s="142" t="s">
        <v>6</v>
      </c>
      <c r="W29" s="142" t="s">
        <v>100</v>
      </c>
      <c r="X29" s="371" t="str">
        <f>'Fy2 förmågor alla nivåer'!CV13</f>
        <v>F</v>
      </c>
      <c r="Y29" s="372"/>
    </row>
    <row r="30" spans="5:25" x14ac:dyDescent="0.25">
      <c r="E30" s="123">
        <f>'Fy2 förmågor alla nivåer'!CQ12</f>
        <v>0</v>
      </c>
      <c r="F30" s="123">
        <f>'Fy2 förmågor alla nivåer'!CR12</f>
        <v>0</v>
      </c>
      <c r="G30" s="123">
        <f>'Fy2 förmågor alla nivåer'!CS12</f>
        <v>0</v>
      </c>
      <c r="H30" s="143">
        <f>'Fy2 förmågor alla nivåer'!CT12</f>
        <v>0</v>
      </c>
      <c r="I30" s="123">
        <f>'Fy2 förmågor alla nivåer'!CU12</f>
        <v>0</v>
      </c>
      <c r="J30" s="373"/>
      <c r="K30" s="374"/>
      <c r="S30" s="123">
        <f>'Fy2 förmågor alla nivåer'!CQ13</f>
        <v>0</v>
      </c>
      <c r="T30" s="123">
        <f>'Fy2 förmågor alla nivåer'!CR13</f>
        <v>0</v>
      </c>
      <c r="U30" s="123">
        <f>'Fy2 förmågor alla nivåer'!CS13</f>
        <v>0</v>
      </c>
      <c r="V30" s="143">
        <f>'Fy2 förmågor alla nivåer'!CT13</f>
        <v>0</v>
      </c>
      <c r="W30" s="123">
        <f>'Fy2 förmågor alla nivåer'!CU13</f>
        <v>0</v>
      </c>
      <c r="X30" s="373"/>
      <c r="Y30" s="374"/>
    </row>
    <row r="31" spans="5:25" ht="15" customHeight="1" x14ac:dyDescent="0.25">
      <c r="P31" s="124"/>
    </row>
    <row r="32" spans="5:25" ht="15" customHeight="1" x14ac:dyDescent="0.25">
      <c r="P32" s="124"/>
    </row>
    <row r="33" spans="5:25" ht="15" customHeight="1" x14ac:dyDescent="0.45">
      <c r="E33" s="144"/>
      <c r="F33" s="144"/>
      <c r="G33" s="144"/>
      <c r="H33" s="145"/>
      <c r="I33" s="144"/>
      <c r="J33" s="146"/>
      <c r="K33" s="146"/>
      <c r="P33" s="124"/>
      <c r="S33" s="144"/>
      <c r="T33" s="144"/>
      <c r="U33" s="144"/>
      <c r="V33" s="145"/>
      <c r="W33" s="144"/>
      <c r="X33" s="146"/>
      <c r="Y33" s="146"/>
    </row>
    <row r="34" spans="5:25" ht="15" customHeight="1" x14ac:dyDescent="0.45">
      <c r="E34" s="144"/>
      <c r="F34" s="144"/>
      <c r="G34" s="144"/>
      <c r="H34" s="145"/>
      <c r="I34" s="144"/>
      <c r="J34" s="146"/>
      <c r="K34" s="146"/>
      <c r="P34" s="124"/>
      <c r="S34" s="144"/>
      <c r="T34" s="144"/>
      <c r="U34" s="144"/>
      <c r="V34" s="145"/>
      <c r="W34" s="144"/>
      <c r="X34" s="146"/>
      <c r="Y34" s="146"/>
    </row>
    <row r="35" spans="5:25" ht="15" customHeight="1" x14ac:dyDescent="0.45">
      <c r="E35" s="144"/>
      <c r="F35" s="144"/>
      <c r="G35" s="144"/>
      <c r="H35" s="145"/>
      <c r="I35" s="144"/>
      <c r="J35" s="146"/>
      <c r="K35" s="146"/>
      <c r="P35" s="124"/>
      <c r="S35" s="144"/>
      <c r="T35" s="144"/>
      <c r="U35" s="144"/>
      <c r="V35" s="145"/>
      <c r="W35" s="144"/>
      <c r="X35" s="146"/>
      <c r="Y35" s="146"/>
    </row>
    <row r="36" spans="5:25" ht="15" customHeight="1" x14ac:dyDescent="0.45">
      <c r="E36" s="144"/>
      <c r="F36" s="144"/>
      <c r="G36" s="144"/>
      <c r="H36" s="145"/>
      <c r="I36" s="144"/>
      <c r="J36" s="146"/>
      <c r="K36" s="146"/>
      <c r="P36" s="124"/>
      <c r="S36" s="144"/>
      <c r="T36" s="144"/>
      <c r="U36" s="144"/>
      <c r="V36" s="145"/>
      <c r="W36" s="144"/>
      <c r="X36" s="146"/>
      <c r="Y36" s="146"/>
    </row>
    <row r="37" spans="5:25" ht="15" customHeight="1" x14ac:dyDescent="0.45">
      <c r="E37" s="144"/>
      <c r="F37" s="144"/>
      <c r="G37" s="144"/>
      <c r="H37" s="145"/>
      <c r="I37" s="144"/>
      <c r="J37" s="146"/>
      <c r="K37" s="146"/>
      <c r="P37" s="124"/>
      <c r="S37" s="144"/>
      <c r="T37" s="144"/>
      <c r="U37" s="144"/>
      <c r="V37" s="145"/>
      <c r="W37" s="144"/>
      <c r="X37" s="146"/>
      <c r="Y37" s="146"/>
    </row>
    <row r="38" spans="5:25" ht="15" customHeight="1" x14ac:dyDescent="0.45">
      <c r="E38" s="144"/>
      <c r="F38" s="144"/>
      <c r="G38" s="144"/>
      <c r="H38" s="145"/>
      <c r="I38" s="144"/>
      <c r="J38" s="146"/>
      <c r="K38" s="146"/>
      <c r="P38" s="124"/>
      <c r="S38" s="144"/>
      <c r="T38" s="144"/>
      <c r="U38" s="144"/>
      <c r="V38" s="145"/>
      <c r="W38" s="144"/>
      <c r="X38" s="146"/>
      <c r="Y38" s="146"/>
    </row>
    <row r="39" spans="5:25" ht="15" customHeight="1" x14ac:dyDescent="0.45">
      <c r="E39" s="144"/>
      <c r="F39" s="144"/>
      <c r="G39" s="144"/>
      <c r="H39" s="145"/>
      <c r="I39" s="144"/>
      <c r="J39" s="146"/>
      <c r="K39" s="146"/>
      <c r="P39" s="124"/>
      <c r="S39" s="144"/>
      <c r="T39" s="144"/>
      <c r="U39" s="144"/>
      <c r="V39" s="145"/>
      <c r="W39" s="144"/>
      <c r="X39" s="146"/>
      <c r="Y39" s="146"/>
    </row>
    <row r="40" spans="5:25" ht="15" customHeight="1" x14ac:dyDescent="0.45">
      <c r="E40" s="144"/>
      <c r="F40" s="144"/>
      <c r="G40" s="144"/>
      <c r="H40" s="145"/>
      <c r="I40" s="144"/>
      <c r="J40" s="146"/>
      <c r="K40" s="146"/>
      <c r="P40" s="124"/>
      <c r="S40" s="144"/>
      <c r="T40" s="144"/>
      <c r="U40" s="144"/>
      <c r="V40" s="145"/>
      <c r="W40" s="144"/>
      <c r="X40" s="146"/>
      <c r="Y40" s="146"/>
    </row>
    <row r="41" spans="5:25" ht="15" customHeight="1" x14ac:dyDescent="0.45">
      <c r="E41" s="144"/>
      <c r="F41" s="144"/>
      <c r="G41" s="144"/>
      <c r="H41" s="145"/>
      <c r="I41" s="144"/>
      <c r="J41" s="146"/>
      <c r="K41" s="146"/>
      <c r="P41" s="124"/>
      <c r="S41" s="144"/>
      <c r="T41" s="144"/>
      <c r="U41" s="144"/>
      <c r="V41" s="145"/>
      <c r="W41" s="144"/>
      <c r="X41" s="146"/>
      <c r="Y41" s="146"/>
    </row>
    <row r="42" spans="5:25" ht="15" customHeight="1" x14ac:dyDescent="0.45">
      <c r="E42" s="144"/>
      <c r="F42" s="144"/>
      <c r="G42" s="144"/>
      <c r="H42" s="145"/>
      <c r="I42" s="144"/>
      <c r="J42" s="146"/>
      <c r="K42" s="146"/>
      <c r="P42" s="124"/>
      <c r="S42" s="144"/>
      <c r="T42" s="144"/>
      <c r="U42" s="144"/>
      <c r="V42" s="145"/>
      <c r="W42" s="144"/>
      <c r="X42" s="146"/>
      <c r="Y42" s="146"/>
    </row>
    <row r="43" spans="5:25" ht="15" customHeight="1" x14ac:dyDescent="0.45">
      <c r="E43" s="144"/>
      <c r="F43" s="144"/>
      <c r="G43" s="144"/>
      <c r="H43" s="145"/>
      <c r="I43" s="144"/>
      <c r="J43" s="146"/>
      <c r="K43" s="146"/>
      <c r="N43" t="s">
        <v>69</v>
      </c>
      <c r="P43" s="124"/>
      <c r="S43" s="144"/>
      <c r="T43" s="144"/>
      <c r="U43" s="144"/>
      <c r="V43" s="145"/>
      <c r="W43" s="144"/>
      <c r="X43" s="146"/>
      <c r="Y43" s="146"/>
    </row>
    <row r="44" spans="5:25" ht="15" customHeight="1" x14ac:dyDescent="0.45">
      <c r="E44" s="144"/>
      <c r="F44" s="144"/>
      <c r="G44" s="144"/>
      <c r="H44" s="145"/>
      <c r="I44" s="144"/>
      <c r="J44" s="146"/>
      <c r="K44" s="146"/>
      <c r="P44" s="124"/>
      <c r="S44" s="144"/>
      <c r="T44" s="144"/>
      <c r="U44" s="144"/>
      <c r="V44" s="145"/>
      <c r="W44" s="144"/>
      <c r="X44" s="146"/>
      <c r="Y44" s="146"/>
    </row>
    <row r="45" spans="5:25" ht="15" customHeight="1" x14ac:dyDescent="0.45">
      <c r="E45" s="144"/>
      <c r="F45" s="144"/>
      <c r="G45" s="144"/>
      <c r="H45" s="145"/>
      <c r="I45" s="144"/>
      <c r="J45" s="146"/>
      <c r="K45" s="146"/>
      <c r="P45" s="124"/>
      <c r="S45" s="144"/>
      <c r="T45" s="144"/>
      <c r="U45" s="144"/>
      <c r="V45" s="145"/>
      <c r="W45" s="144"/>
      <c r="X45" s="146"/>
      <c r="Y45" s="146"/>
    </row>
    <row r="46" spans="5:25" ht="15" customHeight="1" x14ac:dyDescent="0.45">
      <c r="E46" s="144"/>
      <c r="F46" s="144"/>
      <c r="G46" s="144"/>
      <c r="H46" s="145"/>
      <c r="I46" s="144"/>
      <c r="J46" s="146"/>
      <c r="K46" s="146"/>
      <c r="P46" s="124"/>
      <c r="S46" s="144"/>
      <c r="T46" s="144"/>
      <c r="U46" s="144"/>
      <c r="V46" s="145"/>
      <c r="W46" s="144"/>
      <c r="X46" s="146"/>
      <c r="Y46" s="146"/>
    </row>
    <row r="47" spans="5:25" ht="15" customHeight="1" x14ac:dyDescent="0.45">
      <c r="E47" s="144"/>
      <c r="F47" s="144"/>
      <c r="G47" s="144"/>
      <c r="H47" s="145"/>
      <c r="I47" s="146"/>
      <c r="J47" s="146"/>
      <c r="O47" s="124"/>
      <c r="P47" s="124"/>
      <c r="Q47"/>
      <c r="R47" s="144"/>
      <c r="S47" s="144"/>
      <c r="T47" s="144"/>
      <c r="U47" s="145"/>
      <c r="V47" s="146"/>
      <c r="W47" s="146"/>
    </row>
    <row r="48" spans="5:25" ht="15" customHeight="1" x14ac:dyDescent="0.45">
      <c r="E48" s="147" t="s">
        <v>43</v>
      </c>
      <c r="F48" s="147" t="s">
        <v>104</v>
      </c>
      <c r="G48" s="147" t="s">
        <v>158</v>
      </c>
      <c r="H48" s="147" t="s">
        <v>159</v>
      </c>
      <c r="I48" s="147" t="s">
        <v>106</v>
      </c>
      <c r="J48" s="146"/>
      <c r="O48" s="124"/>
      <c r="P48" s="124"/>
      <c r="Q48"/>
      <c r="R48" s="147" t="s">
        <v>43</v>
      </c>
      <c r="S48" s="147" t="s">
        <v>104</v>
      </c>
      <c r="T48" s="147" t="s">
        <v>158</v>
      </c>
      <c r="U48" s="147" t="s">
        <v>159</v>
      </c>
      <c r="V48" s="147" t="s">
        <v>106</v>
      </c>
      <c r="W48" s="146"/>
    </row>
    <row r="49" spans="5:25" ht="15" customHeight="1" x14ac:dyDescent="0.45">
      <c r="E49" s="148">
        <f>'Fy2 förmågor alla nivåer'!CQ12</f>
        <v>0</v>
      </c>
      <c r="F49" s="148">
        <f>Blad1!C13</f>
        <v>0</v>
      </c>
      <c r="G49" s="148">
        <f>Blad1!D13</f>
        <v>0</v>
      </c>
      <c r="H49" s="148">
        <f>Blad1!E13</f>
        <v>0</v>
      </c>
      <c r="I49" s="148">
        <f>Blad1!F13</f>
        <v>0</v>
      </c>
      <c r="J49" s="146"/>
      <c r="O49" s="124"/>
      <c r="P49" s="124"/>
      <c r="Q49"/>
      <c r="R49" s="148">
        <f>'Fy2 förmågor alla nivåer'!$CQ$13</f>
        <v>0</v>
      </c>
      <c r="S49" s="148">
        <f>Blad1!C14</f>
        <v>0</v>
      </c>
      <c r="T49" s="148">
        <f>Blad1!D14</f>
        <v>0</v>
      </c>
      <c r="U49" s="148">
        <f>Blad1!E14</f>
        <v>0</v>
      </c>
      <c r="V49" s="148">
        <f>Blad1!F14</f>
        <v>0</v>
      </c>
      <c r="W49" s="146"/>
    </row>
    <row r="50" spans="5:25" ht="15" customHeight="1" x14ac:dyDescent="0.45">
      <c r="J50" s="146"/>
      <c r="O50" s="124"/>
      <c r="P50" s="124"/>
      <c r="Q50"/>
      <c r="W50" s="146"/>
    </row>
    <row r="51" spans="5:25" ht="15" customHeight="1" x14ac:dyDescent="0.45">
      <c r="E51" s="144"/>
      <c r="F51" s="144"/>
      <c r="G51" s="144"/>
      <c r="H51" s="145"/>
      <c r="I51" s="144"/>
      <c r="J51" s="146"/>
      <c r="K51" s="146"/>
      <c r="P51" s="124"/>
      <c r="S51" s="144"/>
      <c r="T51" s="144"/>
      <c r="U51" s="144"/>
      <c r="V51" s="145"/>
      <c r="W51" s="144"/>
      <c r="X51" s="146"/>
      <c r="Y51" s="146"/>
    </row>
    <row r="52" spans="5:25" ht="26.25" customHeight="1" x14ac:dyDescent="0.25">
      <c r="Q52"/>
    </row>
    <row r="53" spans="5:25" ht="15" customHeight="1" x14ac:dyDescent="0.25">
      <c r="Q53"/>
    </row>
    <row r="54" spans="5:25" ht="15" customHeight="1" x14ac:dyDescent="0.25">
      <c r="Q54"/>
    </row>
    <row r="69" spans="5:25" ht="15" customHeight="1" x14ac:dyDescent="0.25"/>
    <row r="70" spans="5:25" ht="15" customHeight="1" x14ac:dyDescent="0.25"/>
    <row r="71" spans="5:25" ht="15" customHeight="1" x14ac:dyDescent="0.45">
      <c r="E71" s="144"/>
      <c r="F71" s="144"/>
      <c r="G71" s="144"/>
      <c r="H71" s="145"/>
      <c r="I71" s="144"/>
      <c r="J71" s="146"/>
      <c r="K71" s="146"/>
      <c r="S71" s="144"/>
      <c r="T71" s="144"/>
      <c r="U71" s="144"/>
      <c r="V71" s="145"/>
      <c r="W71" s="144"/>
      <c r="X71" s="146"/>
      <c r="Y71" s="146"/>
    </row>
    <row r="72" spans="5:25" ht="15" customHeight="1" x14ac:dyDescent="0.45">
      <c r="E72" s="144"/>
      <c r="F72" s="144"/>
      <c r="G72" s="144"/>
      <c r="H72" s="145"/>
      <c r="I72" s="144"/>
      <c r="J72" s="146"/>
      <c r="K72" s="146"/>
      <c r="S72" s="144"/>
      <c r="T72" s="144"/>
      <c r="U72" s="144"/>
      <c r="V72" s="145"/>
      <c r="W72" s="144"/>
      <c r="X72" s="146"/>
      <c r="Y72" s="146"/>
    </row>
    <row r="73" spans="5:25" ht="15" customHeight="1" x14ac:dyDescent="0.45">
      <c r="E73" s="144"/>
      <c r="F73" s="144"/>
      <c r="G73" s="144"/>
      <c r="H73" s="145"/>
      <c r="I73" s="144"/>
      <c r="J73" s="146"/>
      <c r="K73" s="146"/>
      <c r="S73" s="144"/>
      <c r="T73" s="144"/>
      <c r="U73" s="144"/>
      <c r="V73" s="145"/>
      <c r="W73" s="144"/>
      <c r="X73" s="146"/>
      <c r="Y73" s="146"/>
    </row>
    <row r="74" spans="5:25" ht="15" customHeight="1" x14ac:dyDescent="0.45">
      <c r="E74" s="144"/>
      <c r="F74" s="144"/>
      <c r="G74" s="144"/>
      <c r="H74" s="145"/>
      <c r="I74" s="144"/>
      <c r="J74" s="146"/>
      <c r="K74" s="146"/>
      <c r="S74" s="144"/>
      <c r="T74" s="144"/>
      <c r="U74" s="144"/>
      <c r="V74" s="145"/>
      <c r="W74" s="144"/>
      <c r="X74" s="146"/>
      <c r="Y74" s="146"/>
    </row>
    <row r="75" spans="5:25" ht="15" customHeight="1" x14ac:dyDescent="0.45">
      <c r="E75" s="144"/>
      <c r="F75" s="144"/>
      <c r="G75" s="144"/>
      <c r="H75" s="145"/>
      <c r="I75" s="144"/>
      <c r="J75" s="146"/>
      <c r="K75" s="146"/>
      <c r="S75" s="144"/>
      <c r="T75" s="144"/>
      <c r="U75" s="144"/>
      <c r="V75" s="145"/>
      <c r="W75" s="144"/>
      <c r="X75" s="146"/>
      <c r="Y75" s="146"/>
    </row>
    <row r="76" spans="5:25" ht="15" customHeight="1" x14ac:dyDescent="0.45">
      <c r="E76" s="144"/>
      <c r="F76" s="144"/>
      <c r="G76" s="144"/>
      <c r="H76" s="145"/>
      <c r="I76" s="144"/>
      <c r="J76" s="146"/>
      <c r="K76" s="146"/>
      <c r="S76" s="144"/>
      <c r="T76" s="144"/>
      <c r="U76" s="144"/>
      <c r="V76" s="145"/>
      <c r="W76" s="144"/>
      <c r="X76" s="146"/>
      <c r="Y76" s="146"/>
    </row>
    <row r="77" spans="5:25" ht="15" customHeight="1" x14ac:dyDescent="0.45">
      <c r="E77" s="144"/>
      <c r="F77" s="144"/>
      <c r="G77" s="144"/>
      <c r="H77" s="145"/>
      <c r="I77" s="144"/>
      <c r="J77" s="146"/>
      <c r="K77" s="146"/>
      <c r="S77" s="144"/>
      <c r="T77" s="144"/>
      <c r="U77" s="144"/>
      <c r="V77" s="145"/>
      <c r="W77" s="144"/>
      <c r="X77" s="146"/>
      <c r="Y77" s="146"/>
    </row>
    <row r="78" spans="5:25" ht="15" customHeight="1" x14ac:dyDescent="0.25">
      <c r="E78" s="142" t="s">
        <v>43</v>
      </c>
      <c r="F78" s="142" t="s">
        <v>4</v>
      </c>
      <c r="G78" s="142" t="s">
        <v>5</v>
      </c>
      <c r="H78" s="142" t="s">
        <v>6</v>
      </c>
      <c r="I78" s="142" t="s">
        <v>100</v>
      </c>
      <c r="J78" s="371" t="str">
        <f>'Fy2 förmågor alla nivåer'!$CV$14</f>
        <v>F</v>
      </c>
      <c r="K78" s="372"/>
      <c r="S78" s="142" t="s">
        <v>43</v>
      </c>
      <c r="T78" s="142" t="s">
        <v>4</v>
      </c>
      <c r="U78" s="142" t="s">
        <v>5</v>
      </c>
      <c r="V78" s="142" t="s">
        <v>6</v>
      </c>
      <c r="W78" s="142" t="s">
        <v>100</v>
      </c>
      <c r="X78" s="371" t="str">
        <f>'Fy2 förmågor alla nivåer'!$CV$15</f>
        <v>F</v>
      </c>
      <c r="Y78" s="372"/>
    </row>
    <row r="79" spans="5:25" ht="15" customHeight="1" x14ac:dyDescent="0.25">
      <c r="E79" s="123">
        <f>'Fy2 förmågor alla nivåer'!CQ14</f>
        <v>0</v>
      </c>
      <c r="F79" s="123">
        <f>'Fy2 förmågor alla nivåer'!CR14</f>
        <v>0</v>
      </c>
      <c r="G79" s="123">
        <f>'Fy2 förmågor alla nivåer'!CS14</f>
        <v>0</v>
      </c>
      <c r="H79" s="143">
        <f>'Fy2 förmågor alla nivåer'!CT14</f>
        <v>0</v>
      </c>
      <c r="I79" s="123">
        <f>'Fy2 förmågor alla nivåer'!CU14</f>
        <v>0</v>
      </c>
      <c r="J79" s="373"/>
      <c r="K79" s="374"/>
      <c r="S79" s="123">
        <f>'Fy2 förmågor alla nivåer'!CQ15</f>
        <v>0</v>
      </c>
      <c r="T79" s="123">
        <f>'Fy2 förmågor alla nivåer'!CR15</f>
        <v>0</v>
      </c>
      <c r="U79" s="123">
        <f>'Fy2 förmågor alla nivåer'!CS15</f>
        <v>0</v>
      </c>
      <c r="V79" s="143">
        <f>'Fy2 förmågor alla nivåer'!CT15</f>
        <v>0</v>
      </c>
      <c r="W79" s="123">
        <f>'Fy2 förmågor alla nivåer'!CU15</f>
        <v>0</v>
      </c>
      <c r="X79" s="373"/>
      <c r="Y79" s="374"/>
    </row>
    <row r="80" spans="5:25" ht="15" customHeight="1" x14ac:dyDescent="0.25"/>
    <row r="81" spans="5:25" ht="15" customHeight="1" x14ac:dyDescent="0.25"/>
    <row r="82" spans="5:25" ht="15" customHeight="1" x14ac:dyDescent="0.45">
      <c r="E82" s="144"/>
      <c r="F82" s="144"/>
      <c r="G82" s="144"/>
      <c r="H82" s="145"/>
      <c r="I82" s="144"/>
      <c r="J82" s="146"/>
      <c r="K82" s="146"/>
      <c r="S82" s="144"/>
      <c r="T82" s="144"/>
      <c r="U82" s="144"/>
      <c r="V82" s="145"/>
      <c r="W82" s="144"/>
      <c r="X82" s="146"/>
      <c r="Y82" s="146"/>
    </row>
    <row r="83" spans="5:25" ht="15" customHeight="1" x14ac:dyDescent="0.45">
      <c r="E83" s="144"/>
      <c r="F83" s="144"/>
      <c r="G83" s="144"/>
      <c r="H83" s="145"/>
      <c r="I83" s="144"/>
      <c r="J83" s="146"/>
      <c r="K83" s="146"/>
      <c r="S83" s="144"/>
      <c r="T83" s="144"/>
      <c r="U83" s="144"/>
      <c r="V83" s="145"/>
      <c r="W83" s="144"/>
      <c r="X83" s="146"/>
      <c r="Y83" s="146"/>
    </row>
    <row r="84" spans="5:25" ht="15" customHeight="1" x14ac:dyDescent="0.45">
      <c r="E84" s="144"/>
      <c r="F84" s="144"/>
      <c r="G84" s="144"/>
      <c r="H84" s="145"/>
      <c r="I84" s="144"/>
      <c r="J84" s="146"/>
      <c r="K84" s="146"/>
      <c r="S84" s="144"/>
      <c r="T84" s="144"/>
      <c r="U84" s="144"/>
      <c r="V84" s="145"/>
      <c r="W84" s="144"/>
      <c r="X84" s="146"/>
      <c r="Y84" s="146"/>
    </row>
    <row r="85" spans="5:25" ht="15" customHeight="1" x14ac:dyDescent="0.45">
      <c r="E85" s="144"/>
      <c r="F85" s="144"/>
      <c r="G85" s="144"/>
      <c r="H85" s="145"/>
      <c r="I85" s="144"/>
      <c r="J85" s="146"/>
      <c r="K85" s="146"/>
      <c r="S85" s="144"/>
      <c r="T85" s="144"/>
      <c r="U85" s="144"/>
      <c r="V85" s="145"/>
      <c r="W85" s="144"/>
      <c r="X85" s="146"/>
      <c r="Y85" s="146"/>
    </row>
    <row r="86" spans="5:25" ht="15" customHeight="1" x14ac:dyDescent="0.45">
      <c r="E86" s="144"/>
      <c r="F86" s="144"/>
      <c r="G86" s="144"/>
      <c r="H86" s="145"/>
      <c r="I86" s="144"/>
      <c r="J86" s="146"/>
      <c r="K86" s="146"/>
      <c r="S86" s="144"/>
      <c r="T86" s="144"/>
      <c r="U86" s="144"/>
      <c r="V86" s="145"/>
      <c r="W86" s="144"/>
      <c r="X86" s="146"/>
      <c r="Y86" s="146"/>
    </row>
    <row r="87" spans="5:25" ht="15" customHeight="1" x14ac:dyDescent="0.45">
      <c r="E87" s="144"/>
      <c r="F87" s="144"/>
      <c r="G87" s="144"/>
      <c r="H87" s="145"/>
      <c r="I87" s="144"/>
      <c r="J87" s="146"/>
      <c r="K87" s="146"/>
      <c r="S87" s="144"/>
      <c r="T87" s="144"/>
      <c r="U87" s="144"/>
      <c r="V87" s="145"/>
      <c r="W87" s="144"/>
      <c r="X87" s="146"/>
      <c r="Y87" s="146"/>
    </row>
    <row r="88" spans="5:25" ht="15" customHeight="1" x14ac:dyDescent="0.45">
      <c r="E88" s="144"/>
      <c r="F88" s="144"/>
      <c r="G88" s="144"/>
      <c r="H88" s="145"/>
      <c r="I88" s="144"/>
      <c r="J88" s="146"/>
      <c r="K88" s="146"/>
      <c r="S88" s="144"/>
      <c r="T88" s="144"/>
      <c r="U88" s="144"/>
      <c r="V88" s="145"/>
      <c r="W88" s="144"/>
      <c r="X88" s="146"/>
      <c r="Y88" s="146"/>
    </row>
    <row r="89" spans="5:25" ht="15" customHeight="1" x14ac:dyDescent="0.45">
      <c r="E89" s="144"/>
      <c r="F89" s="144"/>
      <c r="G89" s="144"/>
      <c r="H89" s="145"/>
      <c r="I89" s="144"/>
      <c r="J89" s="146"/>
      <c r="K89" s="146"/>
      <c r="S89" s="144"/>
      <c r="T89" s="144"/>
      <c r="U89" s="144"/>
      <c r="V89" s="145"/>
      <c r="W89" s="144"/>
      <c r="X89" s="146"/>
      <c r="Y89" s="146"/>
    </row>
    <row r="90" spans="5:25" ht="15" customHeight="1" x14ac:dyDescent="0.45">
      <c r="E90" s="144"/>
      <c r="F90" s="144"/>
      <c r="G90" s="144"/>
      <c r="H90" s="145"/>
      <c r="I90" s="144"/>
      <c r="J90" s="146"/>
      <c r="K90" s="146"/>
      <c r="S90" s="144"/>
      <c r="T90" s="144"/>
      <c r="U90" s="144"/>
      <c r="V90" s="145"/>
      <c r="W90" s="144"/>
      <c r="X90" s="146"/>
      <c r="Y90" s="146"/>
    </row>
    <row r="91" spans="5:25" ht="15" customHeight="1" x14ac:dyDescent="0.45">
      <c r="E91" s="144"/>
      <c r="F91" s="144"/>
      <c r="G91" s="144"/>
      <c r="H91" s="145"/>
      <c r="I91" s="144"/>
      <c r="J91" s="146"/>
      <c r="K91" s="146"/>
      <c r="S91" s="144"/>
      <c r="T91" s="144"/>
      <c r="U91" s="144"/>
      <c r="V91" s="145"/>
      <c r="W91" s="144"/>
      <c r="X91" s="146"/>
      <c r="Y91" s="146"/>
    </row>
    <row r="92" spans="5:25" ht="15" customHeight="1" x14ac:dyDescent="0.45">
      <c r="E92" s="144"/>
      <c r="F92" s="144"/>
      <c r="G92" s="144"/>
      <c r="H92" s="145"/>
      <c r="I92" s="144"/>
      <c r="J92" s="146"/>
      <c r="K92" s="146"/>
      <c r="S92" s="144"/>
      <c r="T92" s="144"/>
      <c r="U92" s="144"/>
      <c r="V92" s="145"/>
      <c r="W92" s="144"/>
      <c r="X92" s="146"/>
      <c r="Y92" s="146"/>
    </row>
    <row r="93" spans="5:25" ht="15" customHeight="1" x14ac:dyDescent="0.45">
      <c r="E93" s="144"/>
      <c r="F93" s="144"/>
      <c r="G93" s="144"/>
      <c r="H93" s="145"/>
      <c r="I93" s="144"/>
      <c r="J93" s="146"/>
      <c r="K93" s="146"/>
      <c r="S93" s="144"/>
      <c r="T93" s="144"/>
      <c r="U93" s="144"/>
      <c r="V93" s="145"/>
      <c r="W93" s="144"/>
      <c r="X93" s="146"/>
      <c r="Y93" s="146"/>
    </row>
    <row r="94" spans="5:25" ht="15" customHeight="1" x14ac:dyDescent="0.45">
      <c r="E94" s="144"/>
      <c r="F94" s="144"/>
      <c r="G94" s="144"/>
      <c r="H94" s="145"/>
      <c r="I94" s="144"/>
      <c r="J94" s="146"/>
      <c r="K94" s="146"/>
      <c r="S94" s="144"/>
      <c r="T94" s="144"/>
      <c r="U94" s="144"/>
      <c r="V94" s="145"/>
      <c r="W94" s="144"/>
      <c r="X94" s="146"/>
      <c r="Y94" s="146"/>
    </row>
    <row r="95" spans="5:25" ht="15" customHeight="1" x14ac:dyDescent="0.45">
      <c r="E95" s="144"/>
      <c r="F95" s="144"/>
      <c r="G95" s="144"/>
      <c r="H95" s="145"/>
      <c r="I95" s="144"/>
      <c r="J95" s="146"/>
      <c r="K95" s="146"/>
      <c r="S95" s="144"/>
      <c r="T95" s="144"/>
      <c r="U95" s="144"/>
      <c r="V95" s="145"/>
      <c r="W95" s="144"/>
      <c r="X95" s="146"/>
      <c r="Y95" s="146"/>
    </row>
    <row r="96" spans="5:25" ht="15" customHeight="1" x14ac:dyDescent="0.45">
      <c r="E96" s="144"/>
      <c r="F96" s="144"/>
      <c r="G96" s="144"/>
      <c r="H96" s="145"/>
      <c r="I96" s="146"/>
      <c r="J96" s="146"/>
      <c r="P96" s="124"/>
      <c r="Q96"/>
      <c r="R96" s="144"/>
      <c r="S96" s="144"/>
      <c r="T96" s="144"/>
      <c r="U96" s="145"/>
      <c r="V96" s="144"/>
      <c r="W96" s="146"/>
    </row>
    <row r="97" spans="5:23" ht="15" customHeight="1" x14ac:dyDescent="0.45">
      <c r="E97" s="147" t="s">
        <v>43</v>
      </c>
      <c r="F97" s="147" t="s">
        <v>104</v>
      </c>
      <c r="G97" s="147" t="s">
        <v>158</v>
      </c>
      <c r="H97" s="147" t="s">
        <v>159</v>
      </c>
      <c r="I97" s="147" t="s">
        <v>106</v>
      </c>
      <c r="J97" s="146"/>
      <c r="P97" s="124"/>
      <c r="Q97"/>
      <c r="R97" s="147" t="s">
        <v>43</v>
      </c>
      <c r="S97" s="147" t="s">
        <v>104</v>
      </c>
      <c r="T97" s="147" t="s">
        <v>158</v>
      </c>
      <c r="U97" s="147" t="s">
        <v>159</v>
      </c>
      <c r="V97" s="147" t="s">
        <v>106</v>
      </c>
      <c r="W97" s="146"/>
    </row>
    <row r="98" spans="5:23" ht="15" customHeight="1" x14ac:dyDescent="0.45">
      <c r="E98" s="148">
        <f>'Fy2 förmågor alla nivåer'!CQ14</f>
        <v>0</v>
      </c>
      <c r="F98" s="148">
        <f>Blad1!C15</f>
        <v>0</v>
      </c>
      <c r="G98" s="148">
        <f>Blad1!D15</f>
        <v>0</v>
      </c>
      <c r="H98" s="148">
        <f>Blad1!E15</f>
        <v>0</v>
      </c>
      <c r="I98" s="148">
        <f>Blad1!F15</f>
        <v>0</v>
      </c>
      <c r="J98" s="146"/>
      <c r="P98" s="124"/>
      <c r="Q98"/>
      <c r="R98" s="148">
        <f>'Fy2 förmågor alla nivåer'!CQ15</f>
        <v>0</v>
      </c>
      <c r="S98" s="148">
        <f>Blad1!C16</f>
        <v>0</v>
      </c>
      <c r="T98" s="148">
        <f>Blad1!D16</f>
        <v>0</v>
      </c>
      <c r="U98" s="148">
        <f>Blad1!E16</f>
        <v>0</v>
      </c>
      <c r="V98" s="148">
        <f>Blad1!F16</f>
        <v>0</v>
      </c>
      <c r="W98" s="146"/>
    </row>
    <row r="99" spans="5:23" ht="15" customHeight="1" x14ac:dyDescent="0.45">
      <c r="J99" s="146"/>
      <c r="P99" s="124"/>
      <c r="Q99"/>
      <c r="W99" s="146"/>
    </row>
    <row r="107" spans="5:23" ht="15" customHeight="1" x14ac:dyDescent="0.25">
      <c r="Q107"/>
    </row>
    <row r="108" spans="5:23" ht="15" customHeight="1" x14ac:dyDescent="0.25">
      <c r="Q108"/>
    </row>
    <row r="119" spans="5:25" ht="15" customHeight="1" x14ac:dyDescent="0.25"/>
    <row r="120" spans="5:25" ht="15" customHeight="1" x14ac:dyDescent="0.25"/>
    <row r="121" spans="5:25" ht="15" customHeight="1" x14ac:dyDescent="0.45">
      <c r="E121" s="144"/>
      <c r="F121" s="144"/>
      <c r="G121" s="144"/>
      <c r="H121" s="145"/>
      <c r="I121" s="144"/>
      <c r="J121" s="146"/>
      <c r="K121" s="146"/>
      <c r="S121" s="144"/>
      <c r="T121" s="144"/>
      <c r="U121" s="144"/>
      <c r="V121" s="145"/>
      <c r="W121" s="144"/>
      <c r="X121" s="146"/>
      <c r="Y121" s="146"/>
    </row>
    <row r="122" spans="5:25" ht="15" customHeight="1" x14ac:dyDescent="0.45">
      <c r="E122" s="144"/>
      <c r="F122" s="144"/>
      <c r="G122" s="144"/>
      <c r="H122" s="145"/>
      <c r="I122" s="144"/>
      <c r="J122" s="146"/>
      <c r="K122" s="146"/>
      <c r="S122" s="144"/>
      <c r="T122" s="144"/>
      <c r="U122" s="144"/>
      <c r="V122" s="145"/>
      <c r="W122" s="144"/>
      <c r="X122" s="146"/>
      <c r="Y122" s="146"/>
    </row>
    <row r="123" spans="5:25" ht="15" customHeight="1" x14ac:dyDescent="0.45">
      <c r="E123" s="144"/>
      <c r="F123" s="144"/>
      <c r="G123" s="144"/>
      <c r="H123" s="145"/>
      <c r="I123" s="144"/>
      <c r="J123" s="146"/>
      <c r="K123" s="146"/>
      <c r="S123" s="144"/>
      <c r="T123" s="144"/>
      <c r="U123" s="144"/>
      <c r="V123" s="145"/>
      <c r="W123" s="144"/>
      <c r="X123" s="146"/>
      <c r="Y123" s="146"/>
    </row>
    <row r="124" spans="5:25" ht="15" customHeight="1" x14ac:dyDescent="0.45">
      <c r="E124" s="144"/>
      <c r="F124" s="144"/>
      <c r="G124" s="144"/>
      <c r="H124" s="145"/>
      <c r="I124" s="144"/>
      <c r="J124" s="146"/>
      <c r="K124" s="146"/>
      <c r="S124" s="144"/>
      <c r="T124" s="144"/>
      <c r="U124" s="144"/>
      <c r="V124" s="145"/>
      <c r="W124" s="144"/>
      <c r="X124" s="146"/>
      <c r="Y124" s="146"/>
    </row>
    <row r="125" spans="5:25" ht="15" customHeight="1" x14ac:dyDescent="0.45">
      <c r="E125" s="144"/>
      <c r="F125" s="144"/>
      <c r="G125" s="144"/>
      <c r="H125" s="145"/>
      <c r="I125" s="144"/>
      <c r="J125" s="146"/>
      <c r="K125" s="146"/>
      <c r="S125" s="144"/>
      <c r="T125" s="144"/>
      <c r="U125" s="144"/>
      <c r="V125" s="145"/>
      <c r="W125" s="144"/>
      <c r="X125" s="146"/>
      <c r="Y125" s="146"/>
    </row>
    <row r="126" spans="5:25" ht="15" customHeight="1" x14ac:dyDescent="0.45">
      <c r="E126" s="144"/>
      <c r="F126" s="144"/>
      <c r="G126" s="144"/>
      <c r="H126" s="145"/>
      <c r="I126" s="144"/>
      <c r="J126" s="146"/>
      <c r="K126" s="146"/>
      <c r="S126" s="144"/>
      <c r="T126" s="144"/>
      <c r="U126" s="144"/>
      <c r="V126" s="145"/>
      <c r="W126" s="144"/>
      <c r="X126" s="146"/>
      <c r="Y126" s="146"/>
    </row>
    <row r="127" spans="5:25" ht="15" customHeight="1" x14ac:dyDescent="0.45">
      <c r="E127" s="144"/>
      <c r="F127" s="144"/>
      <c r="G127" s="144"/>
      <c r="H127" s="145"/>
      <c r="I127" s="144"/>
      <c r="J127" s="146"/>
      <c r="K127" s="146"/>
      <c r="S127" s="144"/>
      <c r="T127" s="144"/>
      <c r="U127" s="144"/>
      <c r="V127" s="145"/>
      <c r="W127" s="144"/>
      <c r="X127" s="146"/>
      <c r="Y127" s="146"/>
    </row>
    <row r="128" spans="5:25" ht="15" customHeight="1" x14ac:dyDescent="0.25">
      <c r="E128" s="142" t="s">
        <v>43</v>
      </c>
      <c r="F128" s="142" t="s">
        <v>4</v>
      </c>
      <c r="G128" s="142" t="s">
        <v>5</v>
      </c>
      <c r="H128" s="142" t="s">
        <v>6</v>
      </c>
      <c r="I128" s="142" t="s">
        <v>100</v>
      </c>
      <c r="J128" s="371" t="str">
        <f>'Fy2 förmågor alla nivåer'!CV16</f>
        <v>F</v>
      </c>
      <c r="K128" s="372"/>
      <c r="S128" s="142" t="s">
        <v>43</v>
      </c>
      <c r="T128" s="142" t="s">
        <v>4</v>
      </c>
      <c r="U128" s="142" t="s">
        <v>5</v>
      </c>
      <c r="V128" s="142" t="s">
        <v>6</v>
      </c>
      <c r="W128" s="142" t="s">
        <v>100</v>
      </c>
      <c r="X128" s="371" t="str">
        <f>'Fy2 förmågor alla nivåer'!CV17</f>
        <v>F</v>
      </c>
      <c r="Y128" s="372"/>
    </row>
    <row r="129" spans="5:25" ht="15" customHeight="1" x14ac:dyDescent="0.25">
      <c r="E129" s="123">
        <f>'Fy2 förmågor alla nivåer'!CQ16</f>
        <v>0</v>
      </c>
      <c r="F129" s="123">
        <f>'Fy2 förmågor alla nivåer'!CR16</f>
        <v>0</v>
      </c>
      <c r="G129" s="123">
        <f>'Fy2 förmågor alla nivåer'!CS16</f>
        <v>0</v>
      </c>
      <c r="H129" s="143">
        <f>'Fy2 förmågor alla nivåer'!CT16</f>
        <v>0</v>
      </c>
      <c r="I129" s="123">
        <f>'Fy2 förmågor alla nivåer'!CU16</f>
        <v>0</v>
      </c>
      <c r="J129" s="373"/>
      <c r="K129" s="374"/>
      <c r="S129" s="123">
        <f>'Fy2 förmågor alla nivåer'!CQ17</f>
        <v>0</v>
      </c>
      <c r="T129" s="123">
        <f>'Fy2 förmågor alla nivåer'!CR17</f>
        <v>0</v>
      </c>
      <c r="U129" s="123">
        <f>'Fy2 förmågor alla nivåer'!CS17</f>
        <v>0</v>
      </c>
      <c r="V129" s="143">
        <f>'Fy2 förmågor alla nivåer'!CT17</f>
        <v>0</v>
      </c>
      <c r="W129" s="123">
        <f>'Fy2 förmågor alla nivåer'!CU17</f>
        <v>0</v>
      </c>
      <c r="X129" s="373"/>
      <c r="Y129" s="374"/>
    </row>
    <row r="130" spans="5:25" ht="15" customHeight="1" x14ac:dyDescent="0.25"/>
    <row r="131" spans="5:25" ht="15" customHeight="1" x14ac:dyDescent="0.25"/>
    <row r="132" spans="5:25" ht="15" customHeight="1" x14ac:dyDescent="0.45">
      <c r="E132" s="144"/>
      <c r="F132" s="144"/>
      <c r="G132" s="144"/>
      <c r="H132" s="145"/>
      <c r="I132" s="144"/>
      <c r="J132" s="146"/>
      <c r="K132" s="146"/>
      <c r="S132" s="144"/>
      <c r="T132" s="144"/>
      <c r="U132" s="144"/>
      <c r="V132" s="145"/>
      <c r="W132" s="144"/>
      <c r="X132" s="146"/>
      <c r="Y132" s="146"/>
    </row>
    <row r="133" spans="5:25" ht="15" customHeight="1" x14ac:dyDescent="0.45">
      <c r="E133" s="144"/>
      <c r="F133" s="144"/>
      <c r="G133" s="144"/>
      <c r="H133" s="145"/>
      <c r="I133" s="144"/>
      <c r="J133" s="146"/>
      <c r="K133" s="146"/>
      <c r="S133" s="144"/>
      <c r="T133" s="144"/>
      <c r="U133" s="144"/>
      <c r="V133" s="145"/>
      <c r="W133" s="144"/>
      <c r="X133" s="146"/>
      <c r="Y133" s="146"/>
    </row>
    <row r="134" spans="5:25" ht="15" customHeight="1" x14ac:dyDescent="0.45">
      <c r="E134" s="144"/>
      <c r="F134" s="144"/>
      <c r="G134" s="144"/>
      <c r="H134" s="145"/>
      <c r="I134" s="144"/>
      <c r="J134" s="146"/>
      <c r="K134" s="146"/>
      <c r="S134" s="144"/>
      <c r="T134" s="144"/>
      <c r="U134" s="144"/>
      <c r="V134" s="145"/>
      <c r="W134" s="144"/>
      <c r="X134" s="146"/>
      <c r="Y134" s="146"/>
    </row>
    <row r="135" spans="5:25" ht="15" customHeight="1" x14ac:dyDescent="0.45">
      <c r="E135" s="144"/>
      <c r="F135" s="144"/>
      <c r="G135" s="144"/>
      <c r="H135" s="145"/>
      <c r="I135" s="144"/>
      <c r="J135" s="146"/>
      <c r="K135" s="146"/>
      <c r="S135" s="144"/>
      <c r="T135" s="144"/>
      <c r="U135" s="144"/>
      <c r="V135" s="145"/>
      <c r="W135" s="144"/>
      <c r="X135" s="146"/>
      <c r="Y135" s="146"/>
    </row>
    <row r="136" spans="5:25" ht="15" customHeight="1" x14ac:dyDescent="0.45">
      <c r="E136" s="144"/>
      <c r="F136" s="144"/>
      <c r="G136" s="144"/>
      <c r="H136" s="145"/>
      <c r="I136" s="144"/>
      <c r="J136" s="146"/>
      <c r="K136" s="146"/>
      <c r="S136" s="144"/>
      <c r="T136" s="144"/>
      <c r="U136" s="144"/>
      <c r="V136" s="145"/>
      <c r="W136" s="144"/>
      <c r="X136" s="146"/>
      <c r="Y136" s="146"/>
    </row>
    <row r="137" spans="5:25" ht="15" customHeight="1" x14ac:dyDescent="0.45">
      <c r="E137" s="144"/>
      <c r="F137" s="144"/>
      <c r="G137" s="144"/>
      <c r="H137" s="145"/>
      <c r="I137" s="144"/>
      <c r="J137" s="146"/>
      <c r="K137" s="146"/>
      <c r="S137" s="144"/>
      <c r="T137" s="144"/>
      <c r="U137" s="144"/>
      <c r="V137" s="145"/>
      <c r="W137" s="144"/>
      <c r="X137" s="146"/>
      <c r="Y137" s="146"/>
    </row>
    <row r="138" spans="5:25" ht="15" customHeight="1" x14ac:dyDescent="0.45">
      <c r="E138" s="144"/>
      <c r="F138" s="144"/>
      <c r="G138" s="144"/>
      <c r="H138" s="145"/>
      <c r="I138" s="144"/>
      <c r="J138" s="146"/>
      <c r="K138" s="146"/>
      <c r="S138" s="144"/>
      <c r="T138" s="144"/>
      <c r="U138" s="144"/>
      <c r="V138" s="145"/>
      <c r="W138" s="144"/>
      <c r="X138" s="146"/>
      <c r="Y138" s="146"/>
    </row>
    <row r="139" spans="5:25" ht="15" customHeight="1" x14ac:dyDescent="0.45">
      <c r="E139" s="144"/>
      <c r="F139" s="144"/>
      <c r="G139" s="144"/>
      <c r="H139" s="145"/>
      <c r="I139" s="144"/>
      <c r="J139" s="146"/>
      <c r="K139" s="146"/>
      <c r="S139" s="144"/>
      <c r="T139" s="144"/>
      <c r="U139" s="144"/>
      <c r="V139" s="145"/>
      <c r="W139" s="144"/>
      <c r="X139" s="146"/>
      <c r="Y139" s="146"/>
    </row>
    <row r="140" spans="5:25" ht="15" customHeight="1" x14ac:dyDescent="0.45">
      <c r="E140" s="144"/>
      <c r="F140" s="144"/>
      <c r="G140" s="144"/>
      <c r="H140" s="145"/>
      <c r="I140" s="144"/>
      <c r="J140" s="146"/>
      <c r="K140" s="146"/>
      <c r="S140" s="144"/>
      <c r="T140" s="144"/>
      <c r="U140" s="144"/>
      <c r="V140" s="145"/>
      <c r="W140" s="144"/>
      <c r="X140" s="146"/>
      <c r="Y140" s="146"/>
    </row>
    <row r="141" spans="5:25" ht="15" customHeight="1" x14ac:dyDescent="0.45">
      <c r="E141" s="144"/>
      <c r="F141" s="144"/>
      <c r="G141" s="144"/>
      <c r="H141" s="145"/>
      <c r="I141" s="144"/>
      <c r="J141" s="146"/>
      <c r="K141" s="146"/>
      <c r="S141" s="144"/>
      <c r="T141" s="144"/>
      <c r="U141" s="144"/>
      <c r="V141" s="145"/>
      <c r="W141" s="144"/>
      <c r="X141" s="146"/>
      <c r="Y141" s="146"/>
    </row>
    <row r="142" spans="5:25" ht="15" customHeight="1" x14ac:dyDescent="0.45">
      <c r="E142" s="144"/>
      <c r="F142" s="144"/>
      <c r="G142" s="144"/>
      <c r="H142" s="145"/>
      <c r="I142" s="144"/>
      <c r="J142" s="146"/>
      <c r="K142" s="146"/>
      <c r="S142" s="144"/>
      <c r="T142" s="144"/>
      <c r="U142" s="144"/>
      <c r="V142" s="145"/>
      <c r="W142" s="144"/>
      <c r="X142" s="146"/>
      <c r="Y142" s="146"/>
    </row>
    <row r="143" spans="5:25" ht="15" customHeight="1" x14ac:dyDescent="0.45">
      <c r="E143" s="144"/>
      <c r="F143" s="144"/>
      <c r="G143" s="144"/>
      <c r="H143" s="145"/>
      <c r="I143" s="144"/>
      <c r="J143" s="146"/>
      <c r="K143" s="146"/>
      <c r="S143" s="144"/>
      <c r="T143" s="144"/>
      <c r="U143" s="144"/>
      <c r="V143" s="145"/>
      <c r="W143" s="144"/>
      <c r="X143" s="146"/>
      <c r="Y143" s="146"/>
    </row>
    <row r="144" spans="5:25" ht="15" customHeight="1" x14ac:dyDescent="0.45">
      <c r="E144" s="144"/>
      <c r="F144" s="144"/>
      <c r="G144" s="144"/>
      <c r="H144" s="145"/>
      <c r="I144" s="144"/>
      <c r="J144" s="146"/>
      <c r="K144" s="146"/>
      <c r="S144" s="144"/>
      <c r="T144" s="144"/>
      <c r="U144" s="144"/>
      <c r="V144" s="145"/>
      <c r="W144" s="144"/>
      <c r="X144" s="146"/>
      <c r="Y144" s="146"/>
    </row>
    <row r="145" spans="5:25" ht="15" customHeight="1" x14ac:dyDescent="0.45">
      <c r="E145" s="144"/>
      <c r="F145" s="144"/>
      <c r="G145" s="144"/>
      <c r="H145" s="145"/>
      <c r="I145" s="144"/>
      <c r="J145" s="146"/>
      <c r="K145" s="146"/>
      <c r="S145" s="144"/>
      <c r="T145" s="144"/>
      <c r="U145" s="144"/>
      <c r="V145" s="145"/>
      <c r="W145" s="144"/>
      <c r="X145" s="146"/>
      <c r="Y145" s="146"/>
    </row>
    <row r="146" spans="5:25" ht="15" customHeight="1" x14ac:dyDescent="0.45">
      <c r="E146" s="144"/>
      <c r="F146" s="144"/>
      <c r="G146" s="144"/>
      <c r="H146" s="145"/>
      <c r="I146" s="144"/>
      <c r="J146" s="146"/>
      <c r="P146" s="124"/>
      <c r="Q146"/>
      <c r="R146" s="144"/>
      <c r="S146" s="144"/>
      <c r="T146" s="144"/>
      <c r="U146" s="145"/>
      <c r="V146" s="144"/>
      <c r="W146" s="146"/>
    </row>
    <row r="147" spans="5:25" ht="15" customHeight="1" x14ac:dyDescent="0.45">
      <c r="E147" s="147" t="s">
        <v>43</v>
      </c>
      <c r="F147" s="147" t="s">
        <v>104</v>
      </c>
      <c r="G147" s="147" t="s">
        <v>158</v>
      </c>
      <c r="H147" s="147" t="s">
        <v>159</v>
      </c>
      <c r="I147" s="147" t="s">
        <v>106</v>
      </c>
      <c r="J147" s="146"/>
      <c r="P147" s="124"/>
      <c r="Q147"/>
      <c r="R147" s="147" t="s">
        <v>43</v>
      </c>
      <c r="S147" s="147" t="s">
        <v>104</v>
      </c>
      <c r="T147" s="147" t="s">
        <v>158</v>
      </c>
      <c r="U147" s="147" t="s">
        <v>159</v>
      </c>
      <c r="V147" s="147" t="s">
        <v>106</v>
      </c>
      <c r="W147" s="146"/>
    </row>
    <row r="148" spans="5:25" ht="15" customHeight="1" x14ac:dyDescent="0.45">
      <c r="E148" s="148">
        <f>'Fy2 förmågor alla nivåer'!CQ16</f>
        <v>0</v>
      </c>
      <c r="F148" s="148">
        <f>Blad1!C17</f>
        <v>0</v>
      </c>
      <c r="G148" s="148">
        <f>Blad1!D17</f>
        <v>0</v>
      </c>
      <c r="H148" s="148">
        <f>Blad1!E17</f>
        <v>0</v>
      </c>
      <c r="I148" s="148">
        <f>Blad1!F17</f>
        <v>0</v>
      </c>
      <c r="J148" s="146"/>
      <c r="P148" s="124"/>
      <c r="Q148"/>
      <c r="R148" s="148">
        <f>'Fy2 förmågor alla nivåer'!CQ17</f>
        <v>0</v>
      </c>
      <c r="S148" s="148">
        <f>Blad1!C18</f>
        <v>0</v>
      </c>
      <c r="T148" s="148">
        <f>Blad1!D18</f>
        <v>0</v>
      </c>
      <c r="U148" s="148">
        <f>Blad1!E18</f>
        <v>0</v>
      </c>
      <c r="V148" s="148">
        <f>Blad1!F18</f>
        <v>0</v>
      </c>
      <c r="W148" s="146"/>
    </row>
    <row r="149" spans="5:25" ht="15" customHeight="1" x14ac:dyDescent="0.45">
      <c r="E149" s="144"/>
      <c r="F149" s="144"/>
      <c r="G149" s="144"/>
      <c r="H149" s="145"/>
      <c r="I149" s="144"/>
      <c r="J149" s="146"/>
      <c r="P149" s="124"/>
      <c r="Q149"/>
      <c r="R149" s="144"/>
      <c r="S149" s="144"/>
      <c r="T149" s="144"/>
      <c r="U149" s="145"/>
      <c r="V149" s="144"/>
      <c r="W149" s="146"/>
    </row>
    <row r="156" spans="5:25" ht="15" customHeight="1" x14ac:dyDescent="0.25">
      <c r="Q156"/>
    </row>
    <row r="157" spans="5:25" ht="15" customHeight="1" x14ac:dyDescent="0.25">
      <c r="Q157"/>
    </row>
    <row r="169" spans="17:17" ht="15" customHeight="1" x14ac:dyDescent="0.25">
      <c r="Q169"/>
    </row>
    <row r="170" spans="17:17" ht="15" customHeight="1" x14ac:dyDescent="0.25">
      <c r="Q170"/>
    </row>
    <row r="178" spans="5:25" x14ac:dyDescent="0.25">
      <c r="E178" s="142" t="s">
        <v>43</v>
      </c>
      <c r="F178" s="142" t="s">
        <v>4</v>
      </c>
      <c r="G178" s="142" t="s">
        <v>5</v>
      </c>
      <c r="H178" s="142" t="s">
        <v>6</v>
      </c>
      <c r="I178" s="142" t="s">
        <v>100</v>
      </c>
      <c r="J178" s="371" t="str">
        <f>'Fy2 förmågor alla nivåer'!CV18</f>
        <v>F</v>
      </c>
      <c r="K178" s="372"/>
      <c r="S178" s="142" t="s">
        <v>43</v>
      </c>
      <c r="T178" s="142" t="s">
        <v>4</v>
      </c>
      <c r="U178" s="142" t="s">
        <v>5</v>
      </c>
      <c r="V178" s="142" t="s">
        <v>6</v>
      </c>
      <c r="W178" s="142" t="s">
        <v>100</v>
      </c>
      <c r="X178" s="371" t="str">
        <f>'Fy2 förmågor alla nivåer'!CV19</f>
        <v>F</v>
      </c>
      <c r="Y178" s="372"/>
    </row>
    <row r="179" spans="5:25" x14ac:dyDescent="0.25">
      <c r="E179" s="123">
        <f>'Fy2 förmågor alla nivåer'!CQ18</f>
        <v>0</v>
      </c>
      <c r="F179" s="123">
        <f>'Fy2 förmågor alla nivåer'!CR18</f>
        <v>0</v>
      </c>
      <c r="G179" s="123">
        <f>'Fy2 förmågor alla nivåer'!CS18</f>
        <v>0</v>
      </c>
      <c r="H179" s="143">
        <f>'Fy2 förmågor alla nivåer'!CT18</f>
        <v>0</v>
      </c>
      <c r="I179" s="123">
        <f>'Fy2 förmågor alla nivåer'!CU18</f>
        <v>0</v>
      </c>
      <c r="J179" s="373"/>
      <c r="K179" s="374"/>
      <c r="S179" s="123">
        <f>'Fy2 förmågor alla nivåer'!CQ19</f>
        <v>0</v>
      </c>
      <c r="T179" s="123">
        <f>'Fy2 förmågor alla nivåer'!CR19</f>
        <v>0</v>
      </c>
      <c r="U179" s="123">
        <f>'Fy2 förmågor alla nivåer'!CS19</f>
        <v>0</v>
      </c>
      <c r="V179" s="143">
        <f>'Fy2 förmågor alla nivåer'!CT19</f>
        <v>0</v>
      </c>
      <c r="W179" s="123">
        <f>'Fy2 förmågor alla nivåer'!CU19</f>
        <v>0</v>
      </c>
      <c r="X179" s="373"/>
      <c r="Y179" s="374"/>
    </row>
    <row r="196" spans="5:23" x14ac:dyDescent="0.25">
      <c r="P196" s="124"/>
      <c r="Q196"/>
    </row>
    <row r="197" spans="5:23" x14ac:dyDescent="0.25">
      <c r="E197" s="147" t="s">
        <v>43</v>
      </c>
      <c r="F197" s="147" t="s">
        <v>104</v>
      </c>
      <c r="G197" s="147" t="s">
        <v>158</v>
      </c>
      <c r="H197" s="147" t="s">
        <v>159</v>
      </c>
      <c r="I197" s="147" t="s">
        <v>106</v>
      </c>
      <c r="P197" s="124"/>
      <c r="Q197"/>
      <c r="S197" s="147" t="s">
        <v>43</v>
      </c>
      <c r="T197" s="147" t="s">
        <v>104</v>
      </c>
      <c r="U197" s="147" t="s">
        <v>158</v>
      </c>
      <c r="V197" s="147" t="s">
        <v>159</v>
      </c>
      <c r="W197" s="147" t="s">
        <v>106</v>
      </c>
    </row>
    <row r="198" spans="5:23" x14ac:dyDescent="0.25">
      <c r="E198" s="148">
        <f>'Fy2 förmågor alla nivåer'!CQ18</f>
        <v>0</v>
      </c>
      <c r="F198" s="148">
        <f>Blad1!C19</f>
        <v>0</v>
      </c>
      <c r="G198" s="148">
        <f>Blad1!D19</f>
        <v>0</v>
      </c>
      <c r="H198" s="148">
        <f>Blad1!E19</f>
        <v>0</v>
      </c>
      <c r="I198" s="148">
        <f>Blad1!F19</f>
        <v>0</v>
      </c>
      <c r="P198" s="124"/>
      <c r="Q198"/>
      <c r="S198" s="148">
        <f>'Fy2 förmågor alla nivåer'!CQ19</f>
        <v>0</v>
      </c>
      <c r="T198" s="148">
        <f>Blad1!C20</f>
        <v>0</v>
      </c>
      <c r="U198" s="148">
        <f>Blad1!D20</f>
        <v>0</v>
      </c>
      <c r="V198" s="148">
        <f>Blad1!E20</f>
        <v>0</v>
      </c>
      <c r="W198" s="148">
        <f>Blad1!F20</f>
        <v>0</v>
      </c>
    </row>
    <row r="199" spans="5:23" x14ac:dyDescent="0.25">
      <c r="P199" s="124"/>
      <c r="Q199"/>
    </row>
    <row r="219" spans="5:25" ht="15" customHeight="1" x14ac:dyDescent="0.25"/>
    <row r="220" spans="5:25" ht="15" customHeight="1" x14ac:dyDescent="0.25"/>
    <row r="221" spans="5:25" ht="15" customHeight="1" x14ac:dyDescent="0.45">
      <c r="E221" s="144"/>
      <c r="F221" s="144"/>
      <c r="G221" s="144"/>
      <c r="H221" s="145"/>
      <c r="I221" s="144"/>
      <c r="J221" s="146"/>
      <c r="K221" s="146"/>
      <c r="S221" s="144"/>
      <c r="T221" s="144"/>
      <c r="U221" s="144"/>
      <c r="V221" s="145"/>
      <c r="W221" s="144"/>
      <c r="X221" s="146"/>
      <c r="Y221" s="146"/>
    </row>
    <row r="222" spans="5:25" ht="15" customHeight="1" x14ac:dyDescent="0.45">
      <c r="E222" s="144"/>
      <c r="F222" s="144"/>
      <c r="G222" s="144"/>
      <c r="H222" s="145"/>
      <c r="I222" s="144"/>
      <c r="J222" s="146"/>
      <c r="K222" s="146"/>
      <c r="S222" s="144"/>
      <c r="T222" s="144"/>
      <c r="U222" s="144"/>
      <c r="V222" s="145"/>
      <c r="W222" s="144"/>
      <c r="X222" s="146"/>
      <c r="Y222" s="146"/>
    </row>
    <row r="223" spans="5:25" ht="15" customHeight="1" x14ac:dyDescent="0.45">
      <c r="E223" s="144"/>
      <c r="F223" s="144"/>
      <c r="G223" s="144"/>
      <c r="H223" s="145"/>
      <c r="I223" s="144"/>
      <c r="J223" s="146"/>
      <c r="K223" s="146"/>
      <c r="S223" s="144"/>
      <c r="T223" s="144"/>
      <c r="U223" s="144"/>
      <c r="V223" s="145"/>
      <c r="W223" s="144"/>
      <c r="X223" s="146"/>
      <c r="Y223" s="146"/>
    </row>
    <row r="224" spans="5:25" ht="15" customHeight="1" x14ac:dyDescent="0.45">
      <c r="E224" s="144"/>
      <c r="F224" s="144"/>
      <c r="G224" s="144"/>
      <c r="H224" s="145"/>
      <c r="I224" s="144"/>
      <c r="J224" s="146"/>
      <c r="K224" s="146"/>
      <c r="S224" s="144"/>
      <c r="T224" s="144"/>
      <c r="U224" s="144"/>
      <c r="V224" s="145"/>
      <c r="W224" s="144"/>
      <c r="X224" s="146"/>
      <c r="Y224" s="146"/>
    </row>
    <row r="225" spans="5:25" ht="15" customHeight="1" x14ac:dyDescent="0.45">
      <c r="E225" s="144"/>
      <c r="F225" s="144"/>
      <c r="G225" s="144"/>
      <c r="H225" s="145"/>
      <c r="I225" s="144"/>
      <c r="J225" s="146"/>
      <c r="K225" s="146"/>
      <c r="S225" s="144"/>
      <c r="T225" s="144"/>
      <c r="U225" s="144"/>
      <c r="V225" s="145"/>
      <c r="W225" s="144"/>
      <c r="X225" s="146"/>
      <c r="Y225" s="146"/>
    </row>
    <row r="226" spans="5:25" ht="15" customHeight="1" x14ac:dyDescent="0.45">
      <c r="E226" s="144"/>
      <c r="F226" s="144"/>
      <c r="G226" s="144"/>
      <c r="H226" s="145"/>
      <c r="I226" s="144"/>
      <c r="J226" s="146"/>
      <c r="K226" s="146"/>
      <c r="S226" s="144"/>
      <c r="T226" s="144"/>
      <c r="U226" s="144"/>
      <c r="V226" s="145"/>
      <c r="W226" s="144"/>
      <c r="X226" s="146"/>
      <c r="Y226" s="146"/>
    </row>
    <row r="227" spans="5:25" ht="15" customHeight="1" x14ac:dyDescent="0.45">
      <c r="E227" s="144"/>
      <c r="F227" s="144"/>
      <c r="G227" s="144"/>
      <c r="H227" s="145"/>
      <c r="I227" s="144"/>
      <c r="J227" s="146"/>
      <c r="K227" s="146"/>
      <c r="S227" s="144"/>
      <c r="T227" s="144"/>
      <c r="U227" s="144"/>
      <c r="V227" s="145"/>
      <c r="W227" s="144"/>
      <c r="X227" s="146"/>
      <c r="Y227" s="146"/>
    </row>
    <row r="228" spans="5:25" ht="15" customHeight="1" x14ac:dyDescent="0.25">
      <c r="E228" s="142" t="s">
        <v>43</v>
      </c>
      <c r="F228" s="142" t="s">
        <v>4</v>
      </c>
      <c r="G228" s="142" t="s">
        <v>5</v>
      </c>
      <c r="H228" s="142" t="s">
        <v>6</v>
      </c>
      <c r="I228" s="142" t="s">
        <v>100</v>
      </c>
      <c r="J228" s="371" t="str">
        <f>'Fy2 förmågor alla nivåer'!CV20</f>
        <v>F</v>
      </c>
      <c r="K228" s="372"/>
      <c r="S228" s="142" t="s">
        <v>43</v>
      </c>
      <c r="T228" s="142" t="s">
        <v>4</v>
      </c>
      <c r="U228" s="142" t="s">
        <v>5</v>
      </c>
      <c r="V228" s="142" t="s">
        <v>6</v>
      </c>
      <c r="W228" s="142" t="s">
        <v>100</v>
      </c>
      <c r="X228" s="371" t="str">
        <f>'Fy2 förmågor alla nivåer'!CV21</f>
        <v>F</v>
      </c>
      <c r="Y228" s="372"/>
    </row>
    <row r="229" spans="5:25" ht="15" customHeight="1" x14ac:dyDescent="0.25">
      <c r="E229" s="123">
        <f>'Fy2 förmågor alla nivåer'!CQ20</f>
        <v>0</v>
      </c>
      <c r="F229" s="123">
        <f>'Fy2 förmågor alla nivåer'!CR20</f>
        <v>0</v>
      </c>
      <c r="G229" s="123">
        <f>'Fy2 förmågor alla nivåer'!CS20</f>
        <v>0</v>
      </c>
      <c r="H229" s="143">
        <f>'Fy2 förmågor alla nivåer'!CT20</f>
        <v>0</v>
      </c>
      <c r="I229" s="123">
        <f>'Fy2 förmågor alla nivåer'!CU20</f>
        <v>0</v>
      </c>
      <c r="J229" s="373"/>
      <c r="K229" s="374"/>
      <c r="S229" s="123">
        <f>'Fy2 förmågor alla nivåer'!CQ21</f>
        <v>0</v>
      </c>
      <c r="T229" s="123">
        <f>'Fy2 förmågor alla nivåer'!CR21</f>
        <v>0</v>
      </c>
      <c r="U229" s="123">
        <f>'Fy2 förmågor alla nivåer'!CS21</f>
        <v>0</v>
      </c>
      <c r="V229" s="143">
        <f>'Fy2 förmågor alla nivåer'!CT21</f>
        <v>0</v>
      </c>
      <c r="W229" s="123">
        <f>'Fy2 förmågor alla nivåer'!CU21</f>
        <v>0</v>
      </c>
      <c r="X229" s="373"/>
      <c r="Y229" s="374"/>
    </row>
    <row r="230" spans="5:25" ht="15" customHeight="1" x14ac:dyDescent="0.25"/>
    <row r="231" spans="5:25" ht="15" customHeight="1" x14ac:dyDescent="0.25"/>
    <row r="232" spans="5:25" ht="15" customHeight="1" x14ac:dyDescent="0.45">
      <c r="E232" s="144"/>
      <c r="F232" s="144"/>
      <c r="G232" s="144"/>
      <c r="H232" s="145"/>
      <c r="I232" s="144"/>
      <c r="J232" s="146"/>
      <c r="K232" s="146"/>
      <c r="S232" s="144"/>
      <c r="T232" s="144"/>
      <c r="U232" s="144"/>
      <c r="V232" s="145"/>
      <c r="W232" s="144"/>
      <c r="X232" s="146"/>
      <c r="Y232" s="146"/>
    </row>
    <row r="233" spans="5:25" ht="15" customHeight="1" x14ac:dyDescent="0.45">
      <c r="E233" s="144"/>
      <c r="F233" s="144"/>
      <c r="G233" s="144"/>
      <c r="H233" s="145"/>
      <c r="I233" s="144"/>
      <c r="J233" s="146"/>
      <c r="K233" s="146"/>
      <c r="S233" s="144"/>
      <c r="T233" s="144"/>
      <c r="U233" s="144"/>
      <c r="V233" s="145"/>
      <c r="W233" s="144"/>
      <c r="X233" s="146"/>
      <c r="Y233" s="146"/>
    </row>
    <row r="234" spans="5:25" ht="15" customHeight="1" x14ac:dyDescent="0.45">
      <c r="E234" s="144"/>
      <c r="F234" s="144"/>
      <c r="G234" s="144"/>
      <c r="H234" s="145"/>
      <c r="I234" s="144"/>
      <c r="J234" s="146"/>
      <c r="K234" s="146"/>
      <c r="S234" s="144"/>
      <c r="T234" s="144"/>
      <c r="U234" s="144"/>
      <c r="V234" s="145"/>
      <c r="W234" s="144"/>
      <c r="X234" s="146"/>
      <c r="Y234" s="146"/>
    </row>
    <row r="235" spans="5:25" ht="15" customHeight="1" x14ac:dyDescent="0.45">
      <c r="E235" s="144"/>
      <c r="F235" s="144"/>
      <c r="G235" s="144"/>
      <c r="H235" s="145"/>
      <c r="I235" s="144"/>
      <c r="J235" s="146"/>
      <c r="K235" s="146"/>
      <c r="S235" s="144"/>
      <c r="T235" s="144"/>
      <c r="U235" s="144"/>
      <c r="V235" s="145"/>
      <c r="W235" s="144"/>
      <c r="X235" s="146"/>
      <c r="Y235" s="146"/>
    </row>
    <row r="236" spans="5:25" ht="15" customHeight="1" x14ac:dyDescent="0.45">
      <c r="E236" s="144"/>
      <c r="F236" s="144"/>
      <c r="G236" s="144"/>
      <c r="H236" s="145"/>
      <c r="I236" s="144"/>
      <c r="J236" s="146"/>
      <c r="K236" s="146"/>
      <c r="S236" s="144"/>
      <c r="T236" s="144"/>
      <c r="U236" s="144"/>
      <c r="V236" s="145"/>
      <c r="W236" s="144"/>
      <c r="X236" s="146"/>
      <c r="Y236" s="146"/>
    </row>
    <row r="237" spans="5:25" ht="15" customHeight="1" x14ac:dyDescent="0.45">
      <c r="E237" s="144"/>
      <c r="F237" s="144"/>
      <c r="G237" s="144"/>
      <c r="H237" s="145"/>
      <c r="I237" s="144"/>
      <c r="J237" s="146"/>
      <c r="K237" s="146"/>
      <c r="S237" s="144"/>
      <c r="T237" s="144"/>
      <c r="U237" s="144"/>
      <c r="V237" s="145"/>
      <c r="W237" s="144"/>
      <c r="X237" s="146"/>
      <c r="Y237" s="146"/>
    </row>
    <row r="238" spans="5:25" ht="15" customHeight="1" x14ac:dyDescent="0.45">
      <c r="E238" s="144"/>
      <c r="F238" s="144"/>
      <c r="G238" s="144"/>
      <c r="H238" s="145"/>
      <c r="I238" s="144"/>
      <c r="J238" s="146"/>
      <c r="K238" s="146"/>
      <c r="S238" s="144"/>
      <c r="T238" s="144"/>
      <c r="U238" s="144"/>
      <c r="V238" s="145"/>
      <c r="W238" s="144"/>
      <c r="X238" s="146"/>
      <c r="Y238" s="146"/>
    </row>
    <row r="239" spans="5:25" ht="15" customHeight="1" x14ac:dyDescent="0.45">
      <c r="E239" s="144"/>
      <c r="F239" s="144"/>
      <c r="G239" s="144"/>
      <c r="H239" s="145"/>
      <c r="I239" s="144"/>
      <c r="J239" s="146"/>
      <c r="K239" s="146"/>
      <c r="S239" s="144"/>
      <c r="T239" s="144"/>
      <c r="U239" s="144"/>
      <c r="V239" s="145"/>
      <c r="W239" s="144"/>
      <c r="X239" s="146"/>
      <c r="Y239" s="146"/>
    </row>
    <row r="240" spans="5:25" ht="15" customHeight="1" x14ac:dyDescent="0.45">
      <c r="E240" s="144"/>
      <c r="F240" s="144"/>
      <c r="G240" s="144"/>
      <c r="H240" s="145"/>
      <c r="I240" s="144"/>
      <c r="J240" s="146"/>
      <c r="K240" s="146"/>
      <c r="S240" s="144"/>
      <c r="T240" s="144"/>
      <c r="U240" s="144"/>
      <c r="V240" s="145"/>
      <c r="W240" s="144"/>
      <c r="X240" s="146"/>
      <c r="Y240" s="146"/>
    </row>
    <row r="241" spans="5:25" ht="15" customHeight="1" x14ac:dyDescent="0.45">
      <c r="E241" s="144"/>
      <c r="F241" s="144"/>
      <c r="G241" s="144"/>
      <c r="H241" s="145"/>
      <c r="I241" s="144"/>
      <c r="J241" s="146"/>
      <c r="K241" s="146"/>
      <c r="S241" s="144"/>
      <c r="T241" s="144"/>
      <c r="U241" s="144"/>
      <c r="V241" s="145"/>
      <c r="W241" s="144"/>
      <c r="X241" s="146"/>
      <c r="Y241" s="146"/>
    </row>
    <row r="242" spans="5:25" ht="15" customHeight="1" x14ac:dyDescent="0.45">
      <c r="E242" s="144"/>
      <c r="F242" s="144"/>
      <c r="G242" s="144"/>
      <c r="H242" s="145"/>
      <c r="I242" s="144"/>
      <c r="J242" s="146"/>
      <c r="K242" s="146"/>
      <c r="S242" s="144"/>
      <c r="T242" s="144"/>
      <c r="U242" s="144"/>
      <c r="V242" s="145"/>
      <c r="W242" s="144"/>
      <c r="X242" s="146"/>
      <c r="Y242" s="146"/>
    </row>
    <row r="243" spans="5:25" ht="15" customHeight="1" x14ac:dyDescent="0.45">
      <c r="E243" s="144"/>
      <c r="F243" s="144"/>
      <c r="G243" s="144"/>
      <c r="H243" s="145"/>
      <c r="I243" s="144"/>
      <c r="J243" s="146"/>
      <c r="K243" s="146"/>
      <c r="S243" s="144"/>
      <c r="T243" s="144"/>
      <c r="U243" s="144"/>
      <c r="V243" s="145"/>
      <c r="W243" s="144"/>
      <c r="X243" s="146"/>
      <c r="Y243" s="146"/>
    </row>
    <row r="244" spans="5:25" ht="15" customHeight="1" x14ac:dyDescent="0.45">
      <c r="E244" s="144"/>
      <c r="F244" s="144"/>
      <c r="G244" s="144"/>
      <c r="H244" s="145"/>
      <c r="I244" s="144"/>
      <c r="J244" s="146"/>
      <c r="K244" s="146"/>
      <c r="S244" s="144"/>
      <c r="T244" s="144"/>
      <c r="U244" s="144"/>
      <c r="V244" s="145"/>
      <c r="W244" s="144"/>
      <c r="X244" s="146"/>
      <c r="Y244" s="146"/>
    </row>
    <row r="245" spans="5:25" ht="15" customHeight="1" x14ac:dyDescent="0.45">
      <c r="E245" s="144"/>
      <c r="F245" s="144"/>
      <c r="G245" s="144"/>
      <c r="H245" s="145"/>
      <c r="I245" s="144"/>
      <c r="J245" s="146"/>
      <c r="K245" s="146"/>
      <c r="S245" s="144"/>
      <c r="T245" s="144"/>
      <c r="U245" s="144"/>
      <c r="V245" s="145"/>
      <c r="W245" s="144"/>
      <c r="X245" s="146"/>
      <c r="Y245" s="146"/>
    </row>
    <row r="246" spans="5:25" ht="15" customHeight="1" x14ac:dyDescent="0.45">
      <c r="E246" s="144"/>
      <c r="F246" s="144"/>
      <c r="G246" s="144"/>
      <c r="H246" s="145"/>
      <c r="I246" s="144"/>
      <c r="J246" s="146"/>
      <c r="P246" s="124"/>
      <c r="Q246"/>
      <c r="R246" s="144"/>
      <c r="S246" s="144"/>
      <c r="T246" s="144"/>
      <c r="U246" s="145"/>
      <c r="V246" s="144"/>
      <c r="W246" s="146"/>
    </row>
    <row r="247" spans="5:25" ht="15" customHeight="1" x14ac:dyDescent="0.45">
      <c r="E247" s="147" t="s">
        <v>43</v>
      </c>
      <c r="F247" s="147" t="s">
        <v>104</v>
      </c>
      <c r="G247" s="147" t="s">
        <v>158</v>
      </c>
      <c r="H247" s="147" t="s">
        <v>159</v>
      </c>
      <c r="I247" s="147" t="s">
        <v>106</v>
      </c>
      <c r="J247" s="146"/>
      <c r="P247" s="124"/>
      <c r="Q247"/>
      <c r="R247" s="147" t="s">
        <v>43</v>
      </c>
      <c r="S247" s="147" t="s">
        <v>104</v>
      </c>
      <c r="T247" s="147" t="s">
        <v>158</v>
      </c>
      <c r="U247" s="147" t="s">
        <v>159</v>
      </c>
      <c r="V247" s="147" t="s">
        <v>106</v>
      </c>
      <c r="W247" s="146"/>
    </row>
    <row r="248" spans="5:25" ht="15" customHeight="1" x14ac:dyDescent="0.45">
      <c r="E248" s="148">
        <f>'Fy2 förmågor alla nivåer'!CQ20</f>
        <v>0</v>
      </c>
      <c r="F248" s="148">
        <f>Blad1!C21</f>
        <v>0</v>
      </c>
      <c r="G248" s="148">
        <f>Blad1!D21</f>
        <v>0</v>
      </c>
      <c r="H248" s="148">
        <f>Blad1!E21</f>
        <v>0</v>
      </c>
      <c r="I248" s="148">
        <f>Blad1!F21</f>
        <v>0</v>
      </c>
      <c r="J248" s="146"/>
      <c r="P248" s="124"/>
      <c r="Q248"/>
      <c r="R248" s="148">
        <f>'Fy2 förmågor alla nivåer'!CQ21</f>
        <v>0</v>
      </c>
      <c r="S248" s="148">
        <f>Blad1!C22</f>
        <v>0</v>
      </c>
      <c r="T248" s="148">
        <f>Blad1!D22</f>
        <v>0</v>
      </c>
      <c r="U248" s="148">
        <f>Blad1!E22</f>
        <v>0</v>
      </c>
      <c r="V248" s="148">
        <f>Blad1!F22</f>
        <v>0</v>
      </c>
      <c r="W248" s="146"/>
    </row>
    <row r="249" spans="5:25" ht="15" customHeight="1" x14ac:dyDescent="0.45">
      <c r="E249" s="144"/>
      <c r="F249" s="144"/>
      <c r="G249" s="144"/>
      <c r="H249" s="145"/>
      <c r="I249" s="144"/>
      <c r="J249" s="146"/>
      <c r="P249" s="124"/>
      <c r="Q249"/>
      <c r="R249" s="144"/>
      <c r="S249" s="144"/>
      <c r="T249" s="144"/>
      <c r="U249" s="145"/>
      <c r="V249" s="144"/>
      <c r="W249" s="146"/>
    </row>
    <row r="269" spans="17:17" ht="15" customHeight="1" x14ac:dyDescent="0.25">
      <c r="Q269"/>
    </row>
    <row r="270" spans="17:17" ht="15" customHeight="1" x14ac:dyDescent="0.25">
      <c r="Q270"/>
    </row>
    <row r="278" spans="5:25" x14ac:dyDescent="0.25">
      <c r="E278" s="142" t="s">
        <v>43</v>
      </c>
      <c r="F278" s="142" t="s">
        <v>4</v>
      </c>
      <c r="G278" s="142" t="s">
        <v>5</v>
      </c>
      <c r="H278" s="142" t="s">
        <v>6</v>
      </c>
      <c r="I278" s="142" t="s">
        <v>100</v>
      </c>
      <c r="J278" s="371" t="str">
        <f>'Fy2 förmågor alla nivåer'!CV22</f>
        <v>F</v>
      </c>
      <c r="K278" s="372"/>
      <c r="S278" s="142" t="s">
        <v>43</v>
      </c>
      <c r="T278" s="142" t="s">
        <v>4</v>
      </c>
      <c r="U278" s="142" t="s">
        <v>5</v>
      </c>
      <c r="V278" s="142" t="s">
        <v>6</v>
      </c>
      <c r="W278" s="142" t="s">
        <v>100</v>
      </c>
      <c r="X278" s="371" t="str">
        <f>'Fy2 förmågor alla nivåer'!CV23</f>
        <v>F</v>
      </c>
      <c r="Y278" s="372"/>
    </row>
    <row r="279" spans="5:25" x14ac:dyDescent="0.25">
      <c r="E279" s="123">
        <f>'Fy2 förmågor alla nivåer'!CQ22</f>
        <v>0</v>
      </c>
      <c r="F279" s="123">
        <f>'Fy2 förmågor alla nivåer'!CR22</f>
        <v>0</v>
      </c>
      <c r="G279" s="123">
        <f>'Fy2 förmågor alla nivåer'!CS22</f>
        <v>0</v>
      </c>
      <c r="H279" s="143">
        <f>'Fy2 förmågor alla nivåer'!CT22</f>
        <v>0</v>
      </c>
      <c r="I279" s="123">
        <f>'Fy2 förmågor alla nivåer'!CU22</f>
        <v>0</v>
      </c>
      <c r="J279" s="373"/>
      <c r="K279" s="374"/>
      <c r="S279" s="123">
        <f>'Fy2 förmågor alla nivåer'!CQ23</f>
        <v>0</v>
      </c>
      <c r="T279" s="123">
        <f>'Fy2 förmågor alla nivåer'!CR23</f>
        <v>0</v>
      </c>
      <c r="U279" s="123">
        <f>'Fy2 förmågor alla nivåer'!CS23</f>
        <v>0</v>
      </c>
      <c r="V279" s="143">
        <f>'Fy2 förmågor alla nivåer'!CT23</f>
        <v>0</v>
      </c>
      <c r="W279" s="123">
        <f>'Fy2 förmågor alla nivåer'!CU23</f>
        <v>0</v>
      </c>
      <c r="X279" s="373"/>
      <c r="Y279" s="374"/>
    </row>
    <row r="296" spans="5:23" x14ac:dyDescent="0.25">
      <c r="P296" s="124"/>
      <c r="Q296"/>
    </row>
    <row r="297" spans="5:23" x14ac:dyDescent="0.25">
      <c r="E297" s="147" t="s">
        <v>43</v>
      </c>
      <c r="F297" s="147" t="s">
        <v>104</v>
      </c>
      <c r="G297" s="147" t="s">
        <v>158</v>
      </c>
      <c r="H297" s="147" t="s">
        <v>159</v>
      </c>
      <c r="I297" s="147" t="s">
        <v>106</v>
      </c>
      <c r="P297" s="124"/>
      <c r="Q297"/>
      <c r="S297" s="147" t="s">
        <v>43</v>
      </c>
      <c r="T297" s="147" t="s">
        <v>104</v>
      </c>
      <c r="U297" s="147" t="s">
        <v>158</v>
      </c>
      <c r="V297" s="147" t="s">
        <v>159</v>
      </c>
      <c r="W297" s="147" t="s">
        <v>106</v>
      </c>
    </row>
    <row r="298" spans="5:23" x14ac:dyDescent="0.25">
      <c r="E298" s="148">
        <f>'Fy2 förmågor alla nivåer'!CQ22</f>
        <v>0</v>
      </c>
      <c r="F298" s="148">
        <f>Blad1!C23</f>
        <v>0</v>
      </c>
      <c r="G298" s="148">
        <f>Blad1!D23</f>
        <v>0</v>
      </c>
      <c r="H298" s="148">
        <f>Blad1!E23</f>
        <v>0</v>
      </c>
      <c r="I298" s="148">
        <f>Blad1!F23</f>
        <v>0</v>
      </c>
      <c r="P298" s="124"/>
      <c r="Q298"/>
      <c r="S298" s="148">
        <f>'Fy2 förmågor alla nivåer'!CQ23</f>
        <v>0</v>
      </c>
      <c r="T298" s="148">
        <f>Blad1!C24</f>
        <v>0</v>
      </c>
      <c r="U298" s="148">
        <f>Blad1!D24</f>
        <v>0</v>
      </c>
      <c r="V298" s="148">
        <f>Blad1!E24</f>
        <v>0</v>
      </c>
      <c r="W298" s="148">
        <f>Blad1!F24</f>
        <v>0</v>
      </c>
    </row>
    <row r="299" spans="5:23" x14ac:dyDescent="0.25">
      <c r="P299" s="124"/>
      <c r="Q299"/>
    </row>
    <row r="319" spans="17:17" ht="15" customHeight="1" x14ac:dyDescent="0.25">
      <c r="Q319"/>
    </row>
    <row r="320" spans="17:17" ht="15" customHeight="1" x14ac:dyDescent="0.25">
      <c r="Q320"/>
    </row>
    <row r="328" spans="5:25" x14ac:dyDescent="0.25">
      <c r="E328" s="142" t="s">
        <v>43</v>
      </c>
      <c r="F328" s="142" t="s">
        <v>4</v>
      </c>
      <c r="G328" s="142" t="s">
        <v>5</v>
      </c>
      <c r="H328" s="142" t="s">
        <v>6</v>
      </c>
      <c r="I328" s="142" t="s">
        <v>100</v>
      </c>
      <c r="J328" s="371" t="str">
        <f>'Fy2 förmågor alla nivåer'!CV24</f>
        <v>F</v>
      </c>
      <c r="K328" s="372"/>
      <c r="S328" s="142" t="s">
        <v>43</v>
      </c>
      <c r="T328" s="142" t="s">
        <v>4</v>
      </c>
      <c r="U328" s="142" t="s">
        <v>5</v>
      </c>
      <c r="V328" s="142" t="s">
        <v>6</v>
      </c>
      <c r="W328" s="142" t="s">
        <v>100</v>
      </c>
      <c r="X328" s="371" t="str">
        <f>'Fy2 förmågor alla nivåer'!CV25</f>
        <v>F</v>
      </c>
      <c r="Y328" s="372"/>
    </row>
    <row r="329" spans="5:25" x14ac:dyDescent="0.25">
      <c r="E329" s="123">
        <f>'Fy2 förmågor alla nivåer'!CQ24</f>
        <v>0</v>
      </c>
      <c r="F329" s="123">
        <f>'Fy2 förmågor alla nivåer'!CR24</f>
        <v>0</v>
      </c>
      <c r="G329" s="123">
        <f>'Fy2 förmågor alla nivåer'!CS24</f>
        <v>0</v>
      </c>
      <c r="H329" s="143">
        <f>'Fy2 förmågor alla nivåer'!CT24</f>
        <v>0</v>
      </c>
      <c r="I329" s="123">
        <f>'Fy2 förmågor alla nivåer'!CU24</f>
        <v>0</v>
      </c>
      <c r="J329" s="373"/>
      <c r="K329" s="374"/>
      <c r="S329" s="123">
        <f>'Fy2 förmågor alla nivåer'!CQ25</f>
        <v>0</v>
      </c>
      <c r="T329" s="123">
        <f>'Fy2 förmågor alla nivåer'!CR25</f>
        <v>0</v>
      </c>
      <c r="U329" s="123">
        <f>'Fy2 förmågor alla nivåer'!CS25</f>
        <v>0</v>
      </c>
      <c r="V329" s="143">
        <f>'Fy2 förmågor alla nivåer'!CT25</f>
        <v>0</v>
      </c>
      <c r="W329" s="123">
        <f>'Fy2 förmågor alla nivåer'!CU25</f>
        <v>0</v>
      </c>
      <c r="X329" s="373"/>
      <c r="Y329" s="374"/>
    </row>
    <row r="346" spans="5:22" x14ac:dyDescent="0.25">
      <c r="P346" s="124"/>
      <c r="Q346"/>
    </row>
    <row r="347" spans="5:22" x14ac:dyDescent="0.25">
      <c r="E347" s="147" t="s">
        <v>43</v>
      </c>
      <c r="F347" s="147" t="s">
        <v>104</v>
      </c>
      <c r="G347" s="147" t="s">
        <v>158</v>
      </c>
      <c r="H347" s="147" t="s">
        <v>159</v>
      </c>
      <c r="I347" s="147" t="s">
        <v>106</v>
      </c>
      <c r="P347" s="124"/>
      <c r="Q347"/>
      <c r="R347" s="147" t="s">
        <v>43</v>
      </c>
      <c r="S347" s="147" t="s">
        <v>104</v>
      </c>
      <c r="T347" s="147" t="s">
        <v>158</v>
      </c>
      <c r="U347" s="147" t="s">
        <v>159</v>
      </c>
      <c r="V347" s="147" t="s">
        <v>106</v>
      </c>
    </row>
    <row r="348" spans="5:22" x14ac:dyDescent="0.25">
      <c r="E348" s="148">
        <f>'Fy2 förmågor alla nivåer'!CQ24</f>
        <v>0</v>
      </c>
      <c r="F348" s="148">
        <f>Blad1!C25</f>
        <v>0</v>
      </c>
      <c r="G348" s="148">
        <f>Blad1!D25</f>
        <v>0</v>
      </c>
      <c r="H348" s="148">
        <f>Blad1!E25</f>
        <v>0</v>
      </c>
      <c r="I348" s="148">
        <f>Blad1!F25</f>
        <v>0</v>
      </c>
      <c r="P348" s="124"/>
      <c r="Q348"/>
      <c r="R348" s="148">
        <f>'Fy2 förmågor alla nivåer'!CQ25</f>
        <v>0</v>
      </c>
      <c r="S348" s="148">
        <f>Blad1!C26</f>
        <v>0</v>
      </c>
      <c r="T348" s="148">
        <f>Blad1!D26</f>
        <v>0</v>
      </c>
      <c r="U348" s="148">
        <f>Blad1!E26</f>
        <v>0</v>
      </c>
      <c r="V348" s="148">
        <f>Blad1!F26</f>
        <v>0</v>
      </c>
    </row>
    <row r="349" spans="5:22" x14ac:dyDescent="0.25">
      <c r="P349" s="124"/>
      <c r="Q349"/>
    </row>
    <row r="369" spans="5:25" ht="15" customHeight="1" x14ac:dyDescent="0.25"/>
    <row r="370" spans="5:25" ht="15" customHeight="1" x14ac:dyDescent="0.25"/>
    <row r="378" spans="5:25" x14ac:dyDescent="0.25">
      <c r="E378" s="142" t="s">
        <v>43</v>
      </c>
      <c r="F378" s="142" t="s">
        <v>4</v>
      </c>
      <c r="G378" s="142" t="s">
        <v>5</v>
      </c>
      <c r="H378" s="142" t="s">
        <v>6</v>
      </c>
      <c r="I378" s="142" t="s">
        <v>100</v>
      </c>
      <c r="J378" s="371" t="str">
        <f>'Fy2 förmågor alla nivåer'!CV26</f>
        <v>F</v>
      </c>
      <c r="K378" s="372"/>
      <c r="S378" s="142" t="s">
        <v>43</v>
      </c>
      <c r="T378" s="142" t="s">
        <v>4</v>
      </c>
      <c r="U378" s="142" t="s">
        <v>5</v>
      </c>
      <c r="V378" s="142" t="s">
        <v>6</v>
      </c>
      <c r="W378" s="142" t="s">
        <v>100</v>
      </c>
      <c r="X378" s="371" t="str">
        <f>'Fy2 förmågor alla nivåer'!CV27</f>
        <v>F</v>
      </c>
      <c r="Y378" s="372"/>
    </row>
    <row r="379" spans="5:25" x14ac:dyDescent="0.25">
      <c r="E379" s="123">
        <f>'Fy2 förmågor alla nivåer'!CQ26</f>
        <v>0</v>
      </c>
      <c r="F379" s="123">
        <f>'Fy2 förmågor alla nivåer'!CR26</f>
        <v>0</v>
      </c>
      <c r="G379" s="123">
        <f>'Fy2 förmågor alla nivåer'!CS26</f>
        <v>0</v>
      </c>
      <c r="H379" s="143">
        <f>'Fy2 förmågor alla nivåer'!CT26</f>
        <v>0</v>
      </c>
      <c r="I379" s="123">
        <f>'Fy2 förmågor alla nivåer'!CU26</f>
        <v>0</v>
      </c>
      <c r="J379" s="373"/>
      <c r="K379" s="374"/>
      <c r="S379" s="123">
        <f>'Fy2 förmågor alla nivåer'!CQ27</f>
        <v>0</v>
      </c>
      <c r="T379" s="123">
        <f>'Fy2 förmågor alla nivåer'!CR27</f>
        <v>0</v>
      </c>
      <c r="U379" s="123">
        <f>'Fy2 förmågor alla nivåer'!CS27</f>
        <v>0</v>
      </c>
      <c r="V379" s="143">
        <f>'Fy2 förmågor alla nivåer'!CT27</f>
        <v>0</v>
      </c>
      <c r="W379" s="123">
        <f>'Fy2 förmågor alla nivåer'!CU27</f>
        <v>0</v>
      </c>
      <c r="X379" s="373"/>
      <c r="Y379" s="374"/>
    </row>
    <row r="396" spans="5:22" x14ac:dyDescent="0.25">
      <c r="P396" s="124"/>
      <c r="Q396"/>
    </row>
    <row r="397" spans="5:22" ht="15" customHeight="1" x14ac:dyDescent="0.25">
      <c r="E397" s="147" t="s">
        <v>43</v>
      </c>
      <c r="F397" s="147" t="s">
        <v>104</v>
      </c>
      <c r="G397" s="147" t="s">
        <v>158</v>
      </c>
      <c r="H397" s="147" t="s">
        <v>159</v>
      </c>
      <c r="I397" s="147" t="s">
        <v>106</v>
      </c>
      <c r="P397" s="124"/>
      <c r="Q397"/>
      <c r="R397" s="147" t="s">
        <v>43</v>
      </c>
      <c r="S397" s="147" t="s">
        <v>104</v>
      </c>
      <c r="T397" s="147" t="s">
        <v>158</v>
      </c>
      <c r="U397" s="147" t="s">
        <v>159</v>
      </c>
      <c r="V397" s="147" t="s">
        <v>106</v>
      </c>
    </row>
    <row r="398" spans="5:22" ht="15" customHeight="1" x14ac:dyDescent="0.25">
      <c r="E398" s="148">
        <f>'Fy2 förmågor alla nivåer'!CQ26</f>
        <v>0</v>
      </c>
      <c r="F398" s="148">
        <f>Blad1!C27</f>
        <v>0</v>
      </c>
      <c r="G398" s="148">
        <f>Blad1!D27</f>
        <v>0</v>
      </c>
      <c r="H398" s="148">
        <f>Blad1!E27</f>
        <v>0</v>
      </c>
      <c r="I398" s="148">
        <f>Blad1!F27</f>
        <v>0</v>
      </c>
      <c r="P398" s="124"/>
      <c r="Q398"/>
      <c r="R398" s="148">
        <f>'Fy2 förmågor alla nivåer'!CQ27</f>
        <v>0</v>
      </c>
      <c r="S398" s="148">
        <f>Blad1!C28</f>
        <v>0</v>
      </c>
      <c r="T398" s="148">
        <f>Blad1!D28</f>
        <v>0</v>
      </c>
      <c r="U398" s="148">
        <f>Blad1!E28</f>
        <v>0</v>
      </c>
      <c r="V398" s="148">
        <f>Blad1!F28</f>
        <v>0</v>
      </c>
    </row>
    <row r="399" spans="5:22" x14ac:dyDescent="0.25">
      <c r="P399" s="124"/>
      <c r="Q399"/>
    </row>
  </sheetData>
  <sheetProtection password="CCE4" sheet="1"/>
  <mergeCells count="16">
    <mergeCell ref="J29:K30"/>
    <mergeCell ref="X29:Y30"/>
    <mergeCell ref="J78:K79"/>
    <mergeCell ref="X78:Y79"/>
    <mergeCell ref="J128:K129"/>
    <mergeCell ref="X128:Y129"/>
    <mergeCell ref="J328:K329"/>
    <mergeCell ref="X328:Y329"/>
    <mergeCell ref="J378:K379"/>
    <mergeCell ref="X378:Y379"/>
    <mergeCell ref="J178:K179"/>
    <mergeCell ref="X178:Y179"/>
    <mergeCell ref="J228:K229"/>
    <mergeCell ref="X228:Y229"/>
    <mergeCell ref="J278:K279"/>
    <mergeCell ref="X278:Y279"/>
  </mergeCells>
  <conditionalFormatting sqref="J29">
    <cfRule type="cellIs" dxfId="192" priority="211" operator="equal">
      <formula>"A"</formula>
    </cfRule>
    <cfRule type="cellIs" dxfId="191" priority="213" operator="equal">
      <formula>"B"</formula>
    </cfRule>
    <cfRule type="cellIs" dxfId="190" priority="214" operator="equal">
      <formula>"C"</formula>
    </cfRule>
    <cfRule type="cellIs" dxfId="189" priority="215" operator="equal">
      <formula>"D"</formula>
    </cfRule>
    <cfRule type="cellIs" dxfId="188" priority="216" operator="equal">
      <formula>"E"</formula>
    </cfRule>
    <cfRule type="cellIs" dxfId="187" priority="217" operator="equal">
      <formula>"F"</formula>
    </cfRule>
  </conditionalFormatting>
  <conditionalFormatting sqref="X29">
    <cfRule type="cellIs" dxfId="186" priority="85" operator="equal">
      <formula>"A"</formula>
    </cfRule>
    <cfRule type="cellIs" dxfId="185" priority="86" operator="equal">
      <formula>"B"</formula>
    </cfRule>
    <cfRule type="cellIs" dxfId="184" priority="87" operator="equal">
      <formula>"C"</formula>
    </cfRule>
    <cfRule type="cellIs" dxfId="183" priority="88" operator="equal">
      <formula>"D"</formula>
    </cfRule>
    <cfRule type="cellIs" dxfId="182" priority="89" operator="equal">
      <formula>"E"</formula>
    </cfRule>
    <cfRule type="cellIs" dxfId="181" priority="90" operator="equal">
      <formula>"F"</formula>
    </cfRule>
  </conditionalFormatting>
  <conditionalFormatting sqref="J78">
    <cfRule type="cellIs" dxfId="180" priority="79" operator="equal">
      <formula>"A"</formula>
    </cfRule>
    <cfRule type="cellIs" dxfId="179" priority="80" operator="equal">
      <formula>"B"</formula>
    </cfRule>
    <cfRule type="cellIs" dxfId="178" priority="81" operator="equal">
      <formula>"C"</formula>
    </cfRule>
    <cfRule type="cellIs" dxfId="177" priority="82" operator="equal">
      <formula>"D"</formula>
    </cfRule>
    <cfRule type="cellIs" dxfId="176" priority="83" operator="equal">
      <formula>"E"</formula>
    </cfRule>
    <cfRule type="cellIs" dxfId="175" priority="84" operator="equal">
      <formula>"F"</formula>
    </cfRule>
  </conditionalFormatting>
  <conditionalFormatting sqref="X78">
    <cfRule type="cellIs" dxfId="174" priority="73" operator="equal">
      <formula>"A"</formula>
    </cfRule>
    <cfRule type="cellIs" dxfId="173" priority="74" operator="equal">
      <formula>"B"</formula>
    </cfRule>
    <cfRule type="cellIs" dxfId="172" priority="75" operator="equal">
      <formula>"C"</formula>
    </cfRule>
    <cfRule type="cellIs" dxfId="171" priority="76" operator="equal">
      <formula>"D"</formula>
    </cfRule>
    <cfRule type="cellIs" dxfId="170" priority="77" operator="equal">
      <formula>"E"</formula>
    </cfRule>
    <cfRule type="cellIs" dxfId="169" priority="78" operator="equal">
      <formula>"F"</formula>
    </cfRule>
  </conditionalFormatting>
  <conditionalFormatting sqref="J128">
    <cfRule type="cellIs" dxfId="168" priority="67" operator="equal">
      <formula>"A"</formula>
    </cfRule>
    <cfRule type="cellIs" dxfId="167" priority="68" operator="equal">
      <formula>"B"</formula>
    </cfRule>
    <cfRule type="cellIs" dxfId="166" priority="69" operator="equal">
      <formula>"C"</formula>
    </cfRule>
    <cfRule type="cellIs" dxfId="165" priority="70" operator="equal">
      <formula>"D"</formula>
    </cfRule>
    <cfRule type="cellIs" dxfId="164" priority="71" operator="equal">
      <formula>"E"</formula>
    </cfRule>
    <cfRule type="cellIs" dxfId="163" priority="72" operator="equal">
      <formula>"F"</formula>
    </cfRule>
  </conditionalFormatting>
  <conditionalFormatting sqref="X128">
    <cfRule type="cellIs" dxfId="162" priority="61" operator="equal">
      <formula>"A"</formula>
    </cfRule>
    <cfRule type="cellIs" dxfId="161" priority="62" operator="equal">
      <formula>"B"</formula>
    </cfRule>
    <cfRule type="cellIs" dxfId="160" priority="63" operator="equal">
      <formula>"C"</formula>
    </cfRule>
    <cfRule type="cellIs" dxfId="159" priority="64" operator="equal">
      <formula>"D"</formula>
    </cfRule>
    <cfRule type="cellIs" dxfId="158" priority="65" operator="equal">
      <formula>"E"</formula>
    </cfRule>
    <cfRule type="cellIs" dxfId="157" priority="66" operator="equal">
      <formula>"F"</formula>
    </cfRule>
  </conditionalFormatting>
  <conditionalFormatting sqref="J178">
    <cfRule type="cellIs" dxfId="156" priority="55" operator="equal">
      <formula>"A"</formula>
    </cfRule>
    <cfRule type="cellIs" dxfId="155" priority="56" operator="equal">
      <formula>"B"</formula>
    </cfRule>
    <cfRule type="cellIs" dxfId="154" priority="57" operator="equal">
      <formula>"C"</formula>
    </cfRule>
    <cfRule type="cellIs" dxfId="153" priority="58" operator="equal">
      <formula>"D"</formula>
    </cfRule>
    <cfRule type="cellIs" dxfId="152" priority="59" operator="equal">
      <formula>"E"</formula>
    </cfRule>
    <cfRule type="cellIs" dxfId="151" priority="60" operator="equal">
      <formula>"F"</formula>
    </cfRule>
  </conditionalFormatting>
  <conditionalFormatting sqref="X178">
    <cfRule type="cellIs" dxfId="150" priority="49" operator="equal">
      <formula>"A"</formula>
    </cfRule>
    <cfRule type="cellIs" dxfId="149" priority="50" operator="equal">
      <formula>"B"</formula>
    </cfRule>
    <cfRule type="cellIs" dxfId="148" priority="51" operator="equal">
      <formula>"C"</formula>
    </cfRule>
    <cfRule type="cellIs" dxfId="147" priority="52" operator="equal">
      <formula>"D"</formula>
    </cfRule>
    <cfRule type="cellIs" dxfId="146" priority="53" operator="equal">
      <formula>"E"</formula>
    </cfRule>
    <cfRule type="cellIs" dxfId="145" priority="54" operator="equal">
      <formula>"F"</formula>
    </cfRule>
  </conditionalFormatting>
  <conditionalFormatting sqref="J228">
    <cfRule type="cellIs" dxfId="144" priority="43" operator="equal">
      <formula>"A"</formula>
    </cfRule>
    <cfRule type="cellIs" dxfId="143" priority="44" operator="equal">
      <formula>"B"</formula>
    </cfRule>
    <cfRule type="cellIs" dxfId="142" priority="45" operator="equal">
      <formula>"C"</formula>
    </cfRule>
    <cfRule type="cellIs" dxfId="141" priority="46" operator="equal">
      <formula>"D"</formula>
    </cfRule>
    <cfRule type="cellIs" dxfId="140" priority="47" operator="equal">
      <formula>"E"</formula>
    </cfRule>
    <cfRule type="cellIs" dxfId="139" priority="48" operator="equal">
      <formula>"F"</formula>
    </cfRule>
  </conditionalFormatting>
  <conditionalFormatting sqref="X228">
    <cfRule type="cellIs" dxfId="138" priority="37" operator="equal">
      <formula>"A"</formula>
    </cfRule>
    <cfRule type="cellIs" dxfId="137" priority="38" operator="equal">
      <formula>"B"</formula>
    </cfRule>
    <cfRule type="cellIs" dxfId="136" priority="39" operator="equal">
      <formula>"C"</formula>
    </cfRule>
    <cfRule type="cellIs" dxfId="135" priority="40" operator="equal">
      <formula>"D"</formula>
    </cfRule>
    <cfRule type="cellIs" dxfId="134" priority="41" operator="equal">
      <formula>"E"</formula>
    </cfRule>
    <cfRule type="cellIs" dxfId="133" priority="42" operator="equal">
      <formula>"F"</formula>
    </cfRule>
  </conditionalFormatting>
  <conditionalFormatting sqref="J278">
    <cfRule type="cellIs" dxfId="132" priority="31" operator="equal">
      <formula>"A"</formula>
    </cfRule>
    <cfRule type="cellIs" dxfId="131" priority="32" operator="equal">
      <formula>"B"</formula>
    </cfRule>
    <cfRule type="cellIs" dxfId="130" priority="33" operator="equal">
      <formula>"C"</formula>
    </cfRule>
    <cfRule type="cellIs" dxfId="129" priority="34" operator="equal">
      <formula>"D"</formula>
    </cfRule>
    <cfRule type="cellIs" dxfId="128" priority="35" operator="equal">
      <formula>"E"</formula>
    </cfRule>
    <cfRule type="cellIs" dxfId="127" priority="36" operator="equal">
      <formula>"F"</formula>
    </cfRule>
  </conditionalFormatting>
  <conditionalFormatting sqref="X278">
    <cfRule type="cellIs" dxfId="126" priority="25" operator="equal">
      <formula>"A"</formula>
    </cfRule>
    <cfRule type="cellIs" dxfId="125" priority="26" operator="equal">
      <formula>"B"</formula>
    </cfRule>
    <cfRule type="cellIs" dxfId="124" priority="27" operator="equal">
      <formula>"C"</formula>
    </cfRule>
    <cfRule type="cellIs" dxfId="123" priority="28" operator="equal">
      <formula>"D"</formula>
    </cfRule>
    <cfRule type="cellIs" dxfId="122" priority="29" operator="equal">
      <formula>"E"</formula>
    </cfRule>
    <cfRule type="cellIs" dxfId="121" priority="30" operator="equal">
      <formula>"F"</formula>
    </cfRule>
  </conditionalFormatting>
  <conditionalFormatting sqref="J328">
    <cfRule type="cellIs" dxfId="120" priority="19" operator="equal">
      <formula>"A"</formula>
    </cfRule>
    <cfRule type="cellIs" dxfId="119" priority="20" operator="equal">
      <formula>"B"</formula>
    </cfRule>
    <cfRule type="cellIs" dxfId="118" priority="21" operator="equal">
      <formula>"C"</formula>
    </cfRule>
    <cfRule type="cellIs" dxfId="117" priority="22" operator="equal">
      <formula>"D"</formula>
    </cfRule>
    <cfRule type="cellIs" dxfId="116" priority="23" operator="equal">
      <formula>"E"</formula>
    </cfRule>
    <cfRule type="cellIs" dxfId="115" priority="24" operator="equal">
      <formula>"F"</formula>
    </cfRule>
  </conditionalFormatting>
  <conditionalFormatting sqref="X328">
    <cfRule type="cellIs" dxfId="114" priority="13" operator="equal">
      <formula>"A"</formula>
    </cfRule>
    <cfRule type="cellIs" dxfId="113" priority="14" operator="equal">
      <formula>"B"</formula>
    </cfRule>
    <cfRule type="cellIs" dxfId="112" priority="15" operator="equal">
      <formula>"C"</formula>
    </cfRule>
    <cfRule type="cellIs" dxfId="111" priority="16" operator="equal">
      <formula>"D"</formula>
    </cfRule>
    <cfRule type="cellIs" dxfId="110" priority="17" operator="equal">
      <formula>"E"</formula>
    </cfRule>
    <cfRule type="cellIs" dxfId="109" priority="18" operator="equal">
      <formula>"F"</formula>
    </cfRule>
  </conditionalFormatting>
  <conditionalFormatting sqref="J378">
    <cfRule type="cellIs" dxfId="108" priority="7" operator="equal">
      <formula>"A"</formula>
    </cfRule>
    <cfRule type="cellIs" dxfId="107" priority="8" operator="equal">
      <formula>"B"</formula>
    </cfRule>
    <cfRule type="cellIs" dxfId="106" priority="9" operator="equal">
      <formula>"C"</formula>
    </cfRule>
    <cfRule type="cellIs" dxfId="105" priority="10" operator="equal">
      <formula>"D"</formula>
    </cfRule>
    <cfRule type="cellIs" dxfId="104" priority="11" operator="equal">
      <formula>"E"</formula>
    </cfRule>
    <cfRule type="cellIs" dxfId="103" priority="12" operator="equal">
      <formula>"F"</formula>
    </cfRule>
  </conditionalFormatting>
  <conditionalFormatting sqref="X378">
    <cfRule type="cellIs" dxfId="102" priority="1" operator="equal">
      <formula>"A"</formula>
    </cfRule>
    <cfRule type="cellIs" dxfId="101" priority="2" operator="equal">
      <formula>"B"</formula>
    </cfRule>
    <cfRule type="cellIs" dxfId="100" priority="3" operator="equal">
      <formula>"C"</formula>
    </cfRule>
    <cfRule type="cellIs" dxfId="99" priority="4" operator="equal">
      <formula>"D"</formula>
    </cfRule>
    <cfRule type="cellIs" dxfId="98" priority="5" operator="equal">
      <formula>"E"</formula>
    </cfRule>
    <cfRule type="cellIs" dxfId="97" priority="6" operator="equal">
      <formula>"F"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9"/>
  <dimension ref="E4:Y399"/>
  <sheetViews>
    <sheetView zoomScaleNormal="100" workbookViewId="0"/>
  </sheetViews>
  <sheetFormatPr defaultRowHeight="15" x14ac:dyDescent="0.25"/>
  <cols>
    <col min="1" max="16" width="5.85546875" customWidth="1"/>
    <col min="17" max="17" width="5.85546875" style="124" customWidth="1"/>
    <col min="18" max="32" width="5.85546875" customWidth="1"/>
  </cols>
  <sheetData>
    <row r="4" spans="7:19" x14ac:dyDescent="0.25">
      <c r="G4" s="124"/>
      <c r="H4" s="124"/>
      <c r="I4" s="124"/>
      <c r="J4" s="124"/>
      <c r="K4" s="124"/>
      <c r="L4" s="124"/>
      <c r="M4" s="124"/>
      <c r="N4" s="124"/>
      <c r="O4" s="124"/>
      <c r="P4" s="124"/>
      <c r="R4" s="124"/>
      <c r="S4" s="124"/>
    </row>
    <row r="29" spans="5:25" x14ac:dyDescent="0.25">
      <c r="E29" s="142" t="s">
        <v>43</v>
      </c>
      <c r="F29" s="142" t="s">
        <v>4</v>
      </c>
      <c r="G29" s="142" t="s">
        <v>5</v>
      </c>
      <c r="H29" s="142" t="s">
        <v>6</v>
      </c>
      <c r="I29" s="142" t="s">
        <v>100</v>
      </c>
      <c r="J29" s="371" t="str">
        <f>'Fy2 förmågor alla nivåer'!$CV28</f>
        <v>F</v>
      </c>
      <c r="K29" s="372"/>
      <c r="S29" s="142" t="s">
        <v>43</v>
      </c>
      <c r="T29" s="142" t="s">
        <v>4</v>
      </c>
      <c r="U29" s="142" t="s">
        <v>5</v>
      </c>
      <c r="V29" s="142" t="s">
        <v>6</v>
      </c>
      <c r="W29" s="142" t="s">
        <v>100</v>
      </c>
      <c r="X29" s="371" t="str">
        <f>'Fy2 förmågor alla nivåer'!CV29</f>
        <v>F</v>
      </c>
      <c r="Y29" s="372"/>
    </row>
    <row r="30" spans="5:25" x14ac:dyDescent="0.25">
      <c r="E30" s="123">
        <f>'Fy2 förmågor alla nivåer'!CQ28</f>
        <v>0</v>
      </c>
      <c r="F30" s="123">
        <f>'Fy2 förmågor alla nivåer'!CR28</f>
        <v>0</v>
      </c>
      <c r="G30" s="123">
        <f>'Fy2 förmågor alla nivåer'!CS28</f>
        <v>0</v>
      </c>
      <c r="H30" s="123">
        <f>'Fy2 förmågor alla nivåer'!CT28</f>
        <v>0</v>
      </c>
      <c r="I30" s="123">
        <f>'Fy2 förmågor alla nivåer'!CU28</f>
        <v>0</v>
      </c>
      <c r="J30" s="373"/>
      <c r="K30" s="374"/>
      <c r="S30" s="123">
        <f>'Fy2 förmågor alla nivåer'!CQ29</f>
        <v>0</v>
      </c>
      <c r="T30" s="123">
        <f>'Fy2 förmågor alla nivåer'!CR29</f>
        <v>0</v>
      </c>
      <c r="U30" s="123">
        <f>'Fy2 förmågor alla nivåer'!CS29</f>
        <v>0</v>
      </c>
      <c r="V30" s="123">
        <f>'Fy2 förmågor alla nivåer'!CT29</f>
        <v>0</v>
      </c>
      <c r="W30" s="123">
        <f>'Fy2 förmågor alla nivåer'!CU29</f>
        <v>0</v>
      </c>
      <c r="X30" s="373"/>
      <c r="Y30" s="374"/>
    </row>
    <row r="31" spans="5:25" ht="15" customHeight="1" x14ac:dyDescent="0.25">
      <c r="P31" s="124"/>
    </row>
    <row r="32" spans="5:25" ht="15" customHeight="1" x14ac:dyDescent="0.25">
      <c r="P32" s="124"/>
    </row>
    <row r="33" spans="5:25" ht="15" customHeight="1" x14ac:dyDescent="0.45">
      <c r="E33" s="144"/>
      <c r="F33" s="144"/>
      <c r="G33" s="144"/>
      <c r="H33" s="145"/>
      <c r="I33" s="144"/>
      <c r="J33" s="146"/>
      <c r="K33" s="146"/>
      <c r="P33" s="124"/>
      <c r="S33" s="144"/>
      <c r="T33" s="144"/>
      <c r="U33" s="144"/>
      <c r="V33" s="145"/>
      <c r="W33" s="144"/>
      <c r="X33" s="146"/>
      <c r="Y33" s="146"/>
    </row>
    <row r="34" spans="5:25" ht="15" customHeight="1" x14ac:dyDescent="0.45">
      <c r="E34" s="144"/>
      <c r="F34" s="144"/>
      <c r="G34" s="144"/>
      <c r="H34" s="145"/>
      <c r="I34" s="144"/>
      <c r="J34" s="146"/>
      <c r="K34" s="146"/>
      <c r="P34" s="124"/>
      <c r="S34" s="144"/>
      <c r="T34" s="144"/>
      <c r="U34" s="144"/>
      <c r="V34" s="145"/>
      <c r="W34" s="144"/>
      <c r="X34" s="146"/>
      <c r="Y34" s="146"/>
    </row>
    <row r="35" spans="5:25" ht="15" customHeight="1" x14ac:dyDescent="0.45">
      <c r="E35" s="144"/>
      <c r="F35" s="144"/>
      <c r="G35" s="144"/>
      <c r="H35" s="145"/>
      <c r="I35" s="144"/>
      <c r="J35" s="146"/>
      <c r="K35" s="146"/>
      <c r="P35" s="124"/>
      <c r="S35" s="144"/>
      <c r="T35" s="144"/>
      <c r="U35" s="144"/>
      <c r="V35" s="145"/>
      <c r="W35" s="144"/>
      <c r="X35" s="146"/>
      <c r="Y35" s="146"/>
    </row>
    <row r="36" spans="5:25" ht="15" customHeight="1" x14ac:dyDescent="0.45">
      <c r="E36" s="144"/>
      <c r="F36" s="144"/>
      <c r="G36" s="144"/>
      <c r="H36" s="145"/>
      <c r="I36" s="144"/>
      <c r="J36" s="146"/>
      <c r="K36" s="146"/>
      <c r="P36" s="124"/>
      <c r="S36" s="144"/>
      <c r="T36" s="144"/>
      <c r="U36" s="144"/>
      <c r="V36" s="145"/>
      <c r="W36" s="144"/>
      <c r="X36" s="146"/>
      <c r="Y36" s="146"/>
    </row>
    <row r="37" spans="5:25" ht="15" customHeight="1" x14ac:dyDescent="0.45">
      <c r="E37" s="144"/>
      <c r="F37" s="144"/>
      <c r="G37" s="144"/>
      <c r="H37" s="145"/>
      <c r="I37" s="144"/>
      <c r="J37" s="146"/>
      <c r="K37" s="146"/>
      <c r="P37" s="124"/>
      <c r="S37" s="144"/>
      <c r="T37" s="144"/>
      <c r="U37" s="144"/>
      <c r="V37" s="145"/>
      <c r="W37" s="144"/>
      <c r="X37" s="146"/>
      <c r="Y37" s="146"/>
    </row>
    <row r="38" spans="5:25" ht="15" customHeight="1" x14ac:dyDescent="0.45">
      <c r="E38" s="144"/>
      <c r="F38" s="144"/>
      <c r="G38" s="144"/>
      <c r="H38" s="145"/>
      <c r="I38" s="144"/>
      <c r="J38" s="146"/>
      <c r="K38" s="146"/>
      <c r="P38" s="124"/>
      <c r="S38" s="144"/>
      <c r="T38" s="144"/>
      <c r="U38" s="144"/>
      <c r="V38" s="145"/>
      <c r="W38" s="144"/>
      <c r="X38" s="146"/>
      <c r="Y38" s="146"/>
    </row>
    <row r="39" spans="5:25" ht="15" customHeight="1" x14ac:dyDescent="0.45">
      <c r="E39" s="144"/>
      <c r="F39" s="144"/>
      <c r="G39" s="144"/>
      <c r="H39" s="145"/>
      <c r="I39" s="144"/>
      <c r="J39" s="146"/>
      <c r="K39" s="146"/>
      <c r="P39" s="124"/>
      <c r="S39" s="144"/>
      <c r="T39" s="144"/>
      <c r="U39" s="144"/>
      <c r="V39" s="145"/>
      <c r="W39" s="144"/>
      <c r="X39" s="146"/>
      <c r="Y39" s="146"/>
    </row>
    <row r="40" spans="5:25" ht="15" customHeight="1" x14ac:dyDescent="0.45">
      <c r="E40" s="144"/>
      <c r="F40" s="144"/>
      <c r="G40" s="144"/>
      <c r="H40" s="145"/>
      <c r="I40" s="144"/>
      <c r="J40" s="146"/>
      <c r="K40" s="146"/>
      <c r="P40" s="124"/>
      <c r="S40" s="144"/>
      <c r="T40" s="144"/>
      <c r="U40" s="144"/>
      <c r="V40" s="145"/>
      <c r="W40" s="144"/>
      <c r="X40" s="146"/>
      <c r="Y40" s="146"/>
    </row>
    <row r="41" spans="5:25" ht="15" customHeight="1" x14ac:dyDescent="0.45">
      <c r="E41" s="144"/>
      <c r="F41" s="144"/>
      <c r="G41" s="144"/>
      <c r="H41" s="145"/>
      <c r="I41" s="144"/>
      <c r="J41" s="146"/>
      <c r="K41" s="146"/>
      <c r="P41" s="124"/>
      <c r="S41" s="144"/>
      <c r="T41" s="144"/>
      <c r="U41" s="144"/>
      <c r="V41" s="145"/>
      <c r="W41" s="144"/>
      <c r="X41" s="146"/>
      <c r="Y41" s="146"/>
    </row>
    <row r="42" spans="5:25" ht="15" customHeight="1" x14ac:dyDescent="0.45">
      <c r="E42" s="144"/>
      <c r="F42" s="144"/>
      <c r="G42" s="144"/>
      <c r="H42" s="145"/>
      <c r="I42" s="144"/>
      <c r="J42" s="146"/>
      <c r="K42" s="146"/>
      <c r="P42" s="124"/>
      <c r="S42" s="144"/>
      <c r="T42" s="144"/>
      <c r="U42" s="144"/>
      <c r="V42" s="145"/>
      <c r="W42" s="144"/>
      <c r="X42" s="146"/>
      <c r="Y42" s="146"/>
    </row>
    <row r="43" spans="5:25" ht="15" customHeight="1" x14ac:dyDescent="0.45">
      <c r="E43" s="144"/>
      <c r="F43" s="144"/>
      <c r="G43" s="144"/>
      <c r="H43" s="145"/>
      <c r="I43" s="144"/>
      <c r="J43" s="146"/>
      <c r="K43" s="146"/>
      <c r="P43" s="124"/>
      <c r="S43" s="144"/>
      <c r="T43" s="144"/>
      <c r="U43" s="144"/>
      <c r="V43" s="145"/>
      <c r="W43" s="144"/>
      <c r="X43" s="146"/>
      <c r="Y43" s="146"/>
    </row>
    <row r="44" spans="5:25" ht="15" customHeight="1" x14ac:dyDescent="0.45">
      <c r="E44" s="144"/>
      <c r="F44" s="144"/>
      <c r="G44" s="144"/>
      <c r="H44" s="145"/>
      <c r="I44" s="144"/>
      <c r="J44" s="146"/>
      <c r="K44" s="146"/>
      <c r="P44" s="124"/>
      <c r="S44" s="144"/>
      <c r="T44" s="144"/>
      <c r="U44" s="144"/>
      <c r="V44" s="145"/>
      <c r="W44" s="144"/>
      <c r="X44" s="146"/>
      <c r="Y44" s="146"/>
    </row>
    <row r="45" spans="5:25" ht="15" customHeight="1" x14ac:dyDescent="0.45">
      <c r="E45" s="144"/>
      <c r="F45" s="144"/>
      <c r="G45" s="144"/>
      <c r="H45" s="145"/>
      <c r="I45" s="144"/>
      <c r="J45" s="146"/>
      <c r="K45" s="146"/>
      <c r="P45" s="124"/>
      <c r="S45" s="144"/>
      <c r="T45" s="144"/>
      <c r="U45" s="144"/>
      <c r="V45" s="145"/>
      <c r="W45" s="144"/>
      <c r="X45" s="146"/>
      <c r="Y45" s="146"/>
    </row>
    <row r="46" spans="5:25" ht="15" customHeight="1" x14ac:dyDescent="0.45">
      <c r="E46" s="144"/>
      <c r="F46" s="144"/>
      <c r="G46" s="144"/>
      <c r="H46" s="145"/>
      <c r="I46" s="144"/>
      <c r="J46" s="146"/>
      <c r="K46" s="146"/>
      <c r="P46" s="124"/>
      <c r="S46" s="144"/>
      <c r="T46" s="144"/>
      <c r="U46" s="144"/>
      <c r="V46" s="145"/>
      <c r="W46" s="144"/>
      <c r="X46" s="146"/>
      <c r="Y46" s="146"/>
    </row>
    <row r="47" spans="5:25" ht="15" customHeight="1" x14ac:dyDescent="0.45">
      <c r="E47" s="144"/>
      <c r="F47" s="144"/>
      <c r="G47" s="144"/>
      <c r="H47" s="145"/>
      <c r="I47" s="144"/>
      <c r="J47" s="146"/>
      <c r="O47" s="124"/>
      <c r="P47" s="124"/>
      <c r="Q47"/>
      <c r="R47" s="144"/>
      <c r="S47" s="144"/>
      <c r="T47" s="144"/>
      <c r="U47" s="145"/>
      <c r="V47" s="144"/>
      <c r="W47" s="146"/>
    </row>
    <row r="48" spans="5:25" ht="15" customHeight="1" x14ac:dyDescent="0.45">
      <c r="E48" s="147" t="s">
        <v>43</v>
      </c>
      <c r="F48" s="147" t="s">
        <v>104</v>
      </c>
      <c r="G48" s="147" t="s">
        <v>158</v>
      </c>
      <c r="H48" s="147" t="s">
        <v>159</v>
      </c>
      <c r="I48" s="147" t="s">
        <v>106</v>
      </c>
      <c r="J48" s="146"/>
      <c r="O48" s="124"/>
      <c r="P48" s="124"/>
      <c r="Q48"/>
      <c r="R48" s="147" t="s">
        <v>43</v>
      </c>
      <c r="S48" s="147" t="s">
        <v>104</v>
      </c>
      <c r="T48" s="147" t="s">
        <v>158</v>
      </c>
      <c r="U48" s="147" t="s">
        <v>159</v>
      </c>
      <c r="V48" s="147" t="s">
        <v>106</v>
      </c>
      <c r="W48" s="146"/>
    </row>
    <row r="49" spans="5:25" ht="15" customHeight="1" x14ac:dyDescent="0.45">
      <c r="E49" s="148">
        <f>'Fy2 förmågor alla nivåer'!CQ28</f>
        <v>0</v>
      </c>
      <c r="F49" s="148">
        <f>Blad1!C29</f>
        <v>0</v>
      </c>
      <c r="G49" s="148">
        <f>Blad1!D29</f>
        <v>0</v>
      </c>
      <c r="H49" s="148">
        <f>Blad1!E29</f>
        <v>0</v>
      </c>
      <c r="I49" s="148">
        <f>Blad1!F29</f>
        <v>0</v>
      </c>
      <c r="J49" s="146"/>
      <c r="O49" s="124"/>
      <c r="P49" s="124"/>
      <c r="Q49"/>
      <c r="R49" s="148">
        <f>'Fy2 förmågor alla nivåer'!$CQ$29</f>
        <v>0</v>
      </c>
      <c r="S49" s="148">
        <f>Blad1!C30</f>
        <v>0</v>
      </c>
      <c r="T49" s="148">
        <f>Blad1!D30</f>
        <v>0</v>
      </c>
      <c r="U49" s="148">
        <f>Blad1!E30</f>
        <v>0</v>
      </c>
      <c r="V49" s="148">
        <f>Blad1!F30</f>
        <v>0</v>
      </c>
      <c r="W49" s="146"/>
    </row>
    <row r="50" spans="5:25" ht="15" customHeight="1" x14ac:dyDescent="0.45">
      <c r="J50" s="146"/>
      <c r="O50" s="124"/>
      <c r="P50" s="124"/>
      <c r="Q50"/>
      <c r="W50" s="146"/>
    </row>
    <row r="51" spans="5:25" ht="15" customHeight="1" x14ac:dyDescent="0.45">
      <c r="E51" s="144"/>
      <c r="F51" s="144"/>
      <c r="G51" s="144"/>
      <c r="H51" s="145"/>
      <c r="I51" s="144"/>
      <c r="J51" s="146"/>
      <c r="K51" s="146"/>
      <c r="P51" s="124"/>
      <c r="S51" s="144"/>
      <c r="T51" s="144"/>
      <c r="U51" s="144"/>
      <c r="V51" s="145"/>
      <c r="W51" s="144"/>
      <c r="X51" s="146"/>
      <c r="Y51" s="146"/>
    </row>
    <row r="52" spans="5:25" ht="26.25" customHeight="1" x14ac:dyDescent="0.25">
      <c r="Q52"/>
    </row>
    <row r="53" spans="5:25" ht="15" customHeight="1" x14ac:dyDescent="0.25">
      <c r="Q53"/>
    </row>
    <row r="54" spans="5:25" ht="15" customHeight="1" x14ac:dyDescent="0.25">
      <c r="Q54"/>
    </row>
    <row r="69" spans="5:25" ht="15" customHeight="1" x14ac:dyDescent="0.25"/>
    <row r="70" spans="5:25" ht="15" customHeight="1" x14ac:dyDescent="0.25"/>
    <row r="71" spans="5:25" ht="15" customHeight="1" x14ac:dyDescent="0.45">
      <c r="E71" s="144"/>
      <c r="F71" s="144"/>
      <c r="G71" s="144"/>
      <c r="H71" s="145"/>
      <c r="I71" s="144"/>
      <c r="J71" s="146"/>
      <c r="K71" s="146"/>
      <c r="S71" s="144"/>
      <c r="T71" s="144"/>
      <c r="U71" s="144"/>
      <c r="V71" s="145"/>
      <c r="W71" s="144"/>
      <c r="X71" s="146"/>
      <c r="Y71" s="146"/>
    </row>
    <row r="72" spans="5:25" ht="15" customHeight="1" x14ac:dyDescent="0.45">
      <c r="E72" s="144"/>
      <c r="F72" s="144"/>
      <c r="G72" s="144"/>
      <c r="H72" s="145"/>
      <c r="I72" s="144"/>
      <c r="J72" s="146"/>
      <c r="K72" s="146"/>
      <c r="S72" s="144"/>
      <c r="T72" s="144"/>
      <c r="U72" s="144"/>
      <c r="V72" s="145"/>
      <c r="W72" s="144"/>
      <c r="X72" s="146"/>
      <c r="Y72" s="146"/>
    </row>
    <row r="73" spans="5:25" ht="15" customHeight="1" x14ac:dyDescent="0.45">
      <c r="E73" s="144"/>
      <c r="F73" s="144"/>
      <c r="G73" s="144"/>
      <c r="H73" s="145"/>
      <c r="I73" s="144"/>
      <c r="J73" s="146"/>
      <c r="K73" s="146"/>
      <c r="S73" s="144"/>
      <c r="T73" s="144"/>
      <c r="U73" s="144"/>
      <c r="V73" s="145"/>
      <c r="W73" s="144"/>
      <c r="X73" s="146"/>
      <c r="Y73" s="146"/>
    </row>
    <row r="74" spans="5:25" ht="15" customHeight="1" x14ac:dyDescent="0.45">
      <c r="E74" s="144"/>
      <c r="F74" s="144"/>
      <c r="G74" s="144"/>
      <c r="H74" s="145"/>
      <c r="I74" s="144"/>
      <c r="J74" s="146"/>
      <c r="K74" s="146"/>
      <c r="S74" s="144"/>
      <c r="T74" s="144"/>
      <c r="U74" s="144"/>
      <c r="V74" s="145"/>
      <c r="W74" s="144"/>
      <c r="X74" s="146"/>
      <c r="Y74" s="146"/>
    </row>
    <row r="75" spans="5:25" ht="15" customHeight="1" x14ac:dyDescent="0.45">
      <c r="E75" s="144"/>
      <c r="F75" s="144"/>
      <c r="G75" s="144"/>
      <c r="H75" s="145"/>
      <c r="I75" s="144"/>
      <c r="J75" s="146"/>
      <c r="K75" s="146"/>
      <c r="S75" s="144"/>
      <c r="T75" s="144"/>
      <c r="U75" s="144"/>
      <c r="V75" s="145"/>
      <c r="W75" s="144"/>
      <c r="X75" s="146"/>
      <c r="Y75" s="146"/>
    </row>
    <row r="76" spans="5:25" ht="15" customHeight="1" x14ac:dyDescent="0.45">
      <c r="E76" s="144"/>
      <c r="F76" s="144"/>
      <c r="G76" s="144"/>
      <c r="H76" s="145"/>
      <c r="I76" s="144"/>
      <c r="J76" s="146"/>
      <c r="K76" s="146"/>
      <c r="S76" s="144"/>
      <c r="T76" s="144"/>
      <c r="U76" s="144"/>
      <c r="V76" s="145"/>
      <c r="W76" s="144"/>
      <c r="X76" s="146"/>
      <c r="Y76" s="146"/>
    </row>
    <row r="77" spans="5:25" ht="15" customHeight="1" x14ac:dyDescent="0.45">
      <c r="E77" s="144"/>
      <c r="F77" s="144"/>
      <c r="G77" s="144"/>
      <c r="H77" s="145"/>
      <c r="I77" s="144"/>
      <c r="J77" s="146"/>
      <c r="K77" s="146"/>
      <c r="S77" s="144"/>
      <c r="T77" s="144"/>
      <c r="U77" s="144"/>
      <c r="V77" s="145"/>
      <c r="W77" s="144"/>
      <c r="X77" s="146"/>
      <c r="Y77" s="146"/>
    </row>
    <row r="78" spans="5:25" ht="15" customHeight="1" x14ac:dyDescent="0.25">
      <c r="E78" s="142" t="s">
        <v>43</v>
      </c>
      <c r="F78" s="142" t="s">
        <v>4</v>
      </c>
      <c r="G78" s="142" t="s">
        <v>5</v>
      </c>
      <c r="H78" s="142" t="s">
        <v>6</v>
      </c>
      <c r="I78" s="142" t="s">
        <v>100</v>
      </c>
      <c r="J78" s="371" t="str">
        <f>'Fy2 förmågor alla nivåer'!$CV30</f>
        <v>F</v>
      </c>
      <c r="K78" s="372"/>
      <c r="S78" s="142" t="s">
        <v>43</v>
      </c>
      <c r="T78" s="142" t="s">
        <v>4</v>
      </c>
      <c r="U78" s="142" t="s">
        <v>5</v>
      </c>
      <c r="V78" s="142" t="s">
        <v>6</v>
      </c>
      <c r="W78" s="142" t="s">
        <v>100</v>
      </c>
      <c r="X78" s="371" t="str">
        <f>'Fy2 förmågor alla nivåer'!$CV31</f>
        <v>F</v>
      </c>
      <c r="Y78" s="372"/>
    </row>
    <row r="79" spans="5:25" ht="15" customHeight="1" x14ac:dyDescent="0.25">
      <c r="E79" s="123">
        <f>'Fy2 förmågor alla nivåer'!CQ30</f>
        <v>0</v>
      </c>
      <c r="F79" s="123">
        <f>'Fy2 förmågor alla nivåer'!CR30</f>
        <v>0</v>
      </c>
      <c r="G79" s="123">
        <f>'Fy2 förmågor alla nivåer'!CS30</f>
        <v>0</v>
      </c>
      <c r="H79" s="123">
        <f>'Fy2 förmågor alla nivåer'!CT30</f>
        <v>0</v>
      </c>
      <c r="I79" s="123">
        <f>'Fy2 förmågor alla nivåer'!CU30</f>
        <v>0</v>
      </c>
      <c r="J79" s="373"/>
      <c r="K79" s="374"/>
      <c r="S79" s="123">
        <f>'Fy2 förmågor alla nivåer'!CQ31</f>
        <v>0</v>
      </c>
      <c r="T79" s="123">
        <f>'Fy2 förmågor alla nivåer'!CR31</f>
        <v>0</v>
      </c>
      <c r="U79" s="123">
        <f>'Fy2 förmågor alla nivåer'!CS31</f>
        <v>0</v>
      </c>
      <c r="V79" s="123">
        <f>'Fy2 förmågor alla nivåer'!CT31</f>
        <v>0</v>
      </c>
      <c r="W79" s="123">
        <f>'Fy2 förmågor alla nivåer'!CU31</f>
        <v>0</v>
      </c>
      <c r="X79" s="373"/>
      <c r="Y79" s="374"/>
    </row>
    <row r="80" spans="5:25" ht="15" customHeight="1" x14ac:dyDescent="0.25"/>
    <row r="81" spans="5:25" ht="15" customHeight="1" x14ac:dyDescent="0.25"/>
    <row r="82" spans="5:25" ht="15" customHeight="1" x14ac:dyDescent="0.45">
      <c r="E82" s="144"/>
      <c r="F82" s="144"/>
      <c r="G82" s="144"/>
      <c r="H82" s="145"/>
      <c r="I82" s="144"/>
      <c r="J82" s="146"/>
      <c r="K82" s="146"/>
      <c r="S82" s="144"/>
      <c r="T82" s="144"/>
      <c r="U82" s="144"/>
      <c r="V82" s="145"/>
      <c r="W82" s="144"/>
      <c r="X82" s="146"/>
      <c r="Y82" s="146"/>
    </row>
    <row r="83" spans="5:25" ht="15" customHeight="1" x14ac:dyDescent="0.45">
      <c r="E83" s="144"/>
      <c r="F83" s="144"/>
      <c r="G83" s="144"/>
      <c r="H83" s="145"/>
      <c r="I83" s="144"/>
      <c r="J83" s="146"/>
      <c r="K83" s="146"/>
      <c r="S83" s="144"/>
      <c r="T83" s="144"/>
      <c r="U83" s="144"/>
      <c r="V83" s="145"/>
      <c r="W83" s="144"/>
      <c r="X83" s="146"/>
      <c r="Y83" s="146"/>
    </row>
    <row r="84" spans="5:25" ht="15" customHeight="1" x14ac:dyDescent="0.45">
      <c r="E84" s="144"/>
      <c r="F84" s="144"/>
      <c r="G84" s="144"/>
      <c r="H84" s="145"/>
      <c r="I84" s="144"/>
      <c r="J84" s="146"/>
      <c r="K84" s="146"/>
      <c r="S84" s="144"/>
      <c r="T84" s="144"/>
      <c r="U84" s="144"/>
      <c r="V84" s="145"/>
      <c r="W84" s="144"/>
      <c r="X84" s="146"/>
      <c r="Y84" s="146"/>
    </row>
    <row r="85" spans="5:25" ht="15" customHeight="1" x14ac:dyDescent="0.45">
      <c r="E85" s="144"/>
      <c r="F85" s="144"/>
      <c r="G85" s="144"/>
      <c r="H85" s="145"/>
      <c r="I85" s="144"/>
      <c r="J85" s="146"/>
      <c r="K85" s="146"/>
      <c r="S85" s="144"/>
      <c r="T85" s="144"/>
      <c r="U85" s="144"/>
      <c r="V85" s="145"/>
      <c r="W85" s="144"/>
      <c r="X85" s="146"/>
      <c r="Y85" s="146"/>
    </row>
    <row r="86" spans="5:25" ht="15" customHeight="1" x14ac:dyDescent="0.45">
      <c r="E86" s="144"/>
      <c r="F86" s="144"/>
      <c r="G86" s="144"/>
      <c r="H86" s="145"/>
      <c r="I86" s="144"/>
      <c r="J86" s="146"/>
      <c r="K86" s="146"/>
      <c r="S86" s="144"/>
      <c r="T86" s="144"/>
      <c r="U86" s="144"/>
      <c r="V86" s="145"/>
      <c r="W86" s="144"/>
      <c r="X86" s="146"/>
      <c r="Y86" s="146"/>
    </row>
    <row r="87" spans="5:25" ht="15" customHeight="1" x14ac:dyDescent="0.45">
      <c r="E87" s="144"/>
      <c r="F87" s="144"/>
      <c r="G87" s="144"/>
      <c r="H87" s="145"/>
      <c r="I87" s="144"/>
      <c r="J87" s="146"/>
      <c r="K87" s="146"/>
      <c r="S87" s="144"/>
      <c r="T87" s="144"/>
      <c r="U87" s="144"/>
      <c r="V87" s="145"/>
      <c r="W87" s="144"/>
      <c r="X87" s="146"/>
      <c r="Y87" s="146"/>
    </row>
    <row r="88" spans="5:25" ht="15" customHeight="1" x14ac:dyDescent="0.45">
      <c r="E88" s="144"/>
      <c r="F88" s="144"/>
      <c r="G88" s="144"/>
      <c r="H88" s="145"/>
      <c r="I88" s="144"/>
      <c r="J88" s="146"/>
      <c r="K88" s="146"/>
      <c r="S88" s="144"/>
      <c r="T88" s="144"/>
      <c r="U88" s="144"/>
      <c r="V88" s="145"/>
      <c r="W88" s="144"/>
      <c r="X88" s="146"/>
      <c r="Y88" s="146"/>
    </row>
    <row r="89" spans="5:25" ht="15" customHeight="1" x14ac:dyDescent="0.45">
      <c r="E89" s="144"/>
      <c r="F89" s="144"/>
      <c r="G89" s="144"/>
      <c r="H89" s="145"/>
      <c r="I89" s="144"/>
      <c r="J89" s="146"/>
      <c r="K89" s="146"/>
      <c r="S89" s="144"/>
      <c r="T89" s="144"/>
      <c r="U89" s="144"/>
      <c r="V89" s="145"/>
      <c r="W89" s="144"/>
      <c r="X89" s="146"/>
      <c r="Y89" s="146"/>
    </row>
    <row r="90" spans="5:25" ht="15" customHeight="1" x14ac:dyDescent="0.45">
      <c r="E90" s="144"/>
      <c r="F90" s="144"/>
      <c r="G90" s="144"/>
      <c r="H90" s="145"/>
      <c r="I90" s="144"/>
      <c r="J90" s="146"/>
      <c r="K90" s="146"/>
      <c r="S90" s="144"/>
      <c r="T90" s="144"/>
      <c r="U90" s="144"/>
      <c r="V90" s="145"/>
      <c r="W90" s="144"/>
      <c r="X90" s="146"/>
      <c r="Y90" s="146"/>
    </row>
    <row r="91" spans="5:25" ht="15" customHeight="1" x14ac:dyDescent="0.45">
      <c r="E91" s="144"/>
      <c r="F91" s="144"/>
      <c r="G91" s="144"/>
      <c r="H91" s="145"/>
      <c r="I91" s="144"/>
      <c r="J91" s="146"/>
      <c r="K91" s="146"/>
      <c r="S91" s="144"/>
      <c r="T91" s="144"/>
      <c r="U91" s="144"/>
      <c r="V91" s="145"/>
      <c r="W91" s="144"/>
      <c r="X91" s="146"/>
      <c r="Y91" s="146"/>
    </row>
    <row r="92" spans="5:25" ht="15" customHeight="1" x14ac:dyDescent="0.45">
      <c r="E92" s="144"/>
      <c r="F92" s="144"/>
      <c r="G92" s="144"/>
      <c r="H92" s="145"/>
      <c r="I92" s="144"/>
      <c r="J92" s="146"/>
      <c r="K92" s="146"/>
      <c r="S92" s="144"/>
      <c r="T92" s="144"/>
      <c r="U92" s="144"/>
      <c r="V92" s="145"/>
      <c r="W92" s="144"/>
      <c r="X92" s="146"/>
      <c r="Y92" s="146"/>
    </row>
    <row r="93" spans="5:25" ht="15" customHeight="1" x14ac:dyDescent="0.45">
      <c r="E93" s="144"/>
      <c r="F93" s="144"/>
      <c r="G93" s="144"/>
      <c r="H93" s="145"/>
      <c r="I93" s="144"/>
      <c r="J93" s="146"/>
      <c r="K93" s="146"/>
      <c r="S93" s="144"/>
      <c r="T93" s="144"/>
      <c r="U93" s="144"/>
      <c r="V93" s="145"/>
      <c r="W93" s="144"/>
      <c r="X93" s="146"/>
      <c r="Y93" s="146"/>
    </row>
    <row r="94" spans="5:25" ht="15" customHeight="1" x14ac:dyDescent="0.45">
      <c r="E94" s="144"/>
      <c r="F94" s="144"/>
      <c r="G94" s="144"/>
      <c r="H94" s="145"/>
      <c r="I94" s="144"/>
      <c r="J94" s="146"/>
      <c r="K94" s="146"/>
      <c r="S94" s="144"/>
      <c r="T94" s="144"/>
      <c r="U94" s="144"/>
      <c r="V94" s="145"/>
      <c r="W94" s="144"/>
      <c r="X94" s="146"/>
      <c r="Y94" s="146"/>
    </row>
    <row r="95" spans="5:25" ht="15" customHeight="1" x14ac:dyDescent="0.45">
      <c r="E95" s="144"/>
      <c r="F95" s="144"/>
      <c r="G95" s="144"/>
      <c r="H95" s="145"/>
      <c r="I95" s="144"/>
      <c r="J95" s="146"/>
      <c r="K95" s="146"/>
      <c r="S95" s="144"/>
      <c r="T95" s="144"/>
      <c r="U95" s="144"/>
      <c r="V95" s="145"/>
      <c r="W95" s="144"/>
      <c r="X95" s="146"/>
      <c r="Y95" s="146"/>
    </row>
    <row r="96" spans="5:25" ht="15" customHeight="1" x14ac:dyDescent="0.45">
      <c r="E96" s="144"/>
      <c r="F96" s="144"/>
      <c r="G96" s="144"/>
      <c r="H96" s="145"/>
      <c r="I96" s="144"/>
      <c r="J96" s="146"/>
      <c r="P96" s="124"/>
      <c r="Q96"/>
      <c r="R96" s="144"/>
      <c r="S96" s="144"/>
      <c r="T96" s="144"/>
      <c r="U96" s="145"/>
      <c r="V96" s="144"/>
      <c r="W96" s="146"/>
    </row>
    <row r="97" spans="5:23" ht="15" customHeight="1" x14ac:dyDescent="0.45">
      <c r="E97" s="147" t="s">
        <v>43</v>
      </c>
      <c r="F97" s="147" t="s">
        <v>104</v>
      </c>
      <c r="G97" s="147" t="s">
        <v>158</v>
      </c>
      <c r="H97" s="147" t="s">
        <v>159</v>
      </c>
      <c r="I97" s="147" t="s">
        <v>106</v>
      </c>
      <c r="J97" s="146"/>
      <c r="P97" s="124"/>
      <c r="Q97"/>
      <c r="R97" s="147" t="s">
        <v>43</v>
      </c>
      <c r="S97" s="147" t="s">
        <v>104</v>
      </c>
      <c r="T97" s="147" t="s">
        <v>158</v>
      </c>
      <c r="U97" s="147" t="s">
        <v>159</v>
      </c>
      <c r="V97" s="147" t="s">
        <v>106</v>
      </c>
      <c r="W97" s="146"/>
    </row>
    <row r="98" spans="5:23" ht="15" customHeight="1" x14ac:dyDescent="0.45">
      <c r="E98" s="148">
        <f>'Fy2 förmågor alla nivåer'!CQ30</f>
        <v>0</v>
      </c>
      <c r="F98" s="148">
        <f>Blad1!C31</f>
        <v>0</v>
      </c>
      <c r="G98" s="148">
        <f>Blad1!D31</f>
        <v>0</v>
      </c>
      <c r="H98" s="148">
        <f>Blad1!E31</f>
        <v>0</v>
      </c>
      <c r="I98" s="148">
        <f>Blad1!F31</f>
        <v>0</v>
      </c>
      <c r="J98" s="146"/>
      <c r="P98" s="124"/>
      <c r="Q98"/>
      <c r="R98" s="148">
        <f>'Fy2 förmågor alla nivåer'!CQ31</f>
        <v>0</v>
      </c>
      <c r="S98" s="148">
        <f>Blad1!C32</f>
        <v>0</v>
      </c>
      <c r="T98" s="148">
        <f>Blad1!D32</f>
        <v>0</v>
      </c>
      <c r="U98" s="148">
        <f>Blad1!E32</f>
        <v>0</v>
      </c>
      <c r="V98" s="148">
        <f>Blad1!F32</f>
        <v>0</v>
      </c>
      <c r="W98" s="146"/>
    </row>
    <row r="99" spans="5:23" ht="15" customHeight="1" x14ac:dyDescent="0.45">
      <c r="J99" s="146"/>
      <c r="P99" s="124"/>
      <c r="Q99"/>
      <c r="W99" s="146"/>
    </row>
    <row r="107" spans="5:23" ht="15" customHeight="1" x14ac:dyDescent="0.25">
      <c r="Q107"/>
    </row>
    <row r="108" spans="5:23" ht="15" customHeight="1" x14ac:dyDescent="0.25">
      <c r="Q108"/>
    </row>
    <row r="119" spans="5:25" ht="15" customHeight="1" x14ac:dyDescent="0.25"/>
    <row r="120" spans="5:25" ht="15" customHeight="1" x14ac:dyDescent="0.25"/>
    <row r="121" spans="5:25" ht="15" customHeight="1" x14ac:dyDescent="0.45">
      <c r="E121" s="144"/>
      <c r="F121" s="144"/>
      <c r="G121" s="144"/>
      <c r="H121" s="145"/>
      <c r="I121" s="144"/>
      <c r="J121" s="146"/>
      <c r="K121" s="146"/>
      <c r="S121" s="144"/>
      <c r="T121" s="144"/>
      <c r="U121" s="144"/>
      <c r="V121" s="145"/>
      <c r="W121" s="144"/>
      <c r="X121" s="146"/>
      <c r="Y121" s="146"/>
    </row>
    <row r="122" spans="5:25" ht="15" customHeight="1" x14ac:dyDescent="0.45">
      <c r="E122" s="144"/>
      <c r="F122" s="144"/>
      <c r="G122" s="144"/>
      <c r="H122" s="145"/>
      <c r="I122" s="144"/>
      <c r="J122" s="146"/>
      <c r="K122" s="146"/>
      <c r="S122" s="144"/>
      <c r="T122" s="144"/>
      <c r="U122" s="144"/>
      <c r="V122" s="145"/>
      <c r="W122" s="144"/>
      <c r="X122" s="146"/>
      <c r="Y122" s="146"/>
    </row>
    <row r="123" spans="5:25" ht="15" customHeight="1" x14ac:dyDescent="0.45">
      <c r="E123" s="144"/>
      <c r="F123" s="144"/>
      <c r="G123" s="144"/>
      <c r="H123" s="145"/>
      <c r="I123" s="144"/>
      <c r="J123" s="146"/>
      <c r="K123" s="146"/>
      <c r="S123" s="144"/>
      <c r="T123" s="144"/>
      <c r="U123" s="144"/>
      <c r="V123" s="145"/>
      <c r="W123" s="144"/>
      <c r="X123" s="146"/>
      <c r="Y123" s="146"/>
    </row>
    <row r="124" spans="5:25" ht="15" customHeight="1" x14ac:dyDescent="0.45">
      <c r="E124" s="144"/>
      <c r="F124" s="144"/>
      <c r="G124" s="144"/>
      <c r="H124" s="145"/>
      <c r="I124" s="144"/>
      <c r="J124" s="146"/>
      <c r="K124" s="146"/>
      <c r="S124" s="144"/>
      <c r="T124" s="144"/>
      <c r="U124" s="144"/>
      <c r="V124" s="145"/>
      <c r="W124" s="144"/>
      <c r="X124" s="146"/>
      <c r="Y124" s="146"/>
    </row>
    <row r="125" spans="5:25" ht="15" customHeight="1" x14ac:dyDescent="0.45">
      <c r="E125" s="144"/>
      <c r="F125" s="144"/>
      <c r="G125" s="144"/>
      <c r="H125" s="145"/>
      <c r="I125" s="144"/>
      <c r="J125" s="146"/>
      <c r="K125" s="146"/>
      <c r="S125" s="144"/>
      <c r="T125" s="144"/>
      <c r="U125" s="144"/>
      <c r="V125" s="145"/>
      <c r="W125" s="144"/>
      <c r="X125" s="146"/>
      <c r="Y125" s="146"/>
    </row>
    <row r="126" spans="5:25" ht="15" customHeight="1" x14ac:dyDescent="0.45">
      <c r="E126" s="144"/>
      <c r="F126" s="144"/>
      <c r="G126" s="144"/>
      <c r="H126" s="145"/>
      <c r="I126" s="144"/>
      <c r="J126" s="146"/>
      <c r="K126" s="146"/>
      <c r="S126" s="144"/>
      <c r="T126" s="144"/>
      <c r="U126" s="144"/>
      <c r="V126" s="145"/>
      <c r="W126" s="144"/>
      <c r="X126" s="146"/>
      <c r="Y126" s="146"/>
    </row>
    <row r="127" spans="5:25" ht="15" customHeight="1" x14ac:dyDescent="0.45">
      <c r="E127" s="144"/>
      <c r="F127" s="144"/>
      <c r="G127" s="144"/>
      <c r="H127" s="145"/>
      <c r="I127" s="144"/>
      <c r="J127" s="146"/>
      <c r="K127" s="146"/>
      <c r="S127" s="144"/>
      <c r="T127" s="144"/>
      <c r="U127" s="144"/>
      <c r="V127" s="145"/>
      <c r="W127" s="144"/>
      <c r="X127" s="146"/>
      <c r="Y127" s="146"/>
    </row>
    <row r="128" spans="5:25" ht="15" customHeight="1" x14ac:dyDescent="0.25">
      <c r="E128" s="142" t="s">
        <v>43</v>
      </c>
      <c r="F128" s="142" t="s">
        <v>4</v>
      </c>
      <c r="G128" s="142" t="s">
        <v>5</v>
      </c>
      <c r="H128" s="142" t="s">
        <v>6</v>
      </c>
      <c r="I128" s="142" t="s">
        <v>100</v>
      </c>
      <c r="J128" s="371" t="str">
        <f>'Fy2 förmågor alla nivåer'!CV32</f>
        <v>F</v>
      </c>
      <c r="K128" s="372"/>
      <c r="S128" s="142" t="s">
        <v>43</v>
      </c>
      <c r="T128" s="142" t="s">
        <v>4</v>
      </c>
      <c r="U128" s="142" t="s">
        <v>5</v>
      </c>
      <c r="V128" s="142" t="s">
        <v>6</v>
      </c>
      <c r="W128" s="142" t="s">
        <v>100</v>
      </c>
      <c r="X128" s="371" t="str">
        <f>'Fy2 förmågor alla nivåer'!CV33</f>
        <v>F</v>
      </c>
      <c r="Y128" s="372"/>
    </row>
    <row r="129" spans="5:25" ht="15" customHeight="1" x14ac:dyDescent="0.25">
      <c r="E129" s="123">
        <f>'Fy2 förmågor alla nivåer'!CQ32</f>
        <v>0</v>
      </c>
      <c r="F129" s="123">
        <f>'Fy2 förmågor alla nivåer'!CR32</f>
        <v>0</v>
      </c>
      <c r="G129" s="123">
        <f>'Fy2 förmågor alla nivåer'!CS32</f>
        <v>0</v>
      </c>
      <c r="H129" s="123">
        <f>'Fy2 förmågor alla nivåer'!CT32</f>
        <v>0</v>
      </c>
      <c r="I129" s="123">
        <f>'Fy2 förmågor alla nivåer'!CU32</f>
        <v>0</v>
      </c>
      <c r="J129" s="373"/>
      <c r="K129" s="374"/>
      <c r="S129" s="123">
        <f>'Fy2 förmågor alla nivåer'!CQ33</f>
        <v>0</v>
      </c>
      <c r="T129" s="123">
        <f>'Fy2 förmågor alla nivåer'!CR33</f>
        <v>0</v>
      </c>
      <c r="U129" s="123">
        <f>'Fy2 förmågor alla nivåer'!CS33</f>
        <v>0</v>
      </c>
      <c r="V129" s="123">
        <f>'Fy2 förmågor alla nivåer'!CT33</f>
        <v>0</v>
      </c>
      <c r="W129" s="123">
        <f>'Fy2 förmågor alla nivåer'!CU33</f>
        <v>0</v>
      </c>
      <c r="X129" s="373"/>
      <c r="Y129" s="374"/>
    </row>
    <row r="130" spans="5:25" ht="15" customHeight="1" x14ac:dyDescent="0.25"/>
    <row r="131" spans="5:25" ht="15" customHeight="1" x14ac:dyDescent="0.25"/>
    <row r="132" spans="5:25" ht="15" customHeight="1" x14ac:dyDescent="0.45">
      <c r="E132" s="144"/>
      <c r="F132" s="144"/>
      <c r="G132" s="144"/>
      <c r="H132" s="145"/>
      <c r="I132" s="144"/>
      <c r="J132" s="146"/>
      <c r="K132" s="146"/>
      <c r="S132" s="144"/>
      <c r="T132" s="144"/>
      <c r="U132" s="144"/>
      <c r="V132" s="145"/>
      <c r="W132" s="144"/>
      <c r="X132" s="146"/>
      <c r="Y132" s="146"/>
    </row>
    <row r="133" spans="5:25" ht="15" customHeight="1" x14ac:dyDescent="0.45">
      <c r="E133" s="144"/>
      <c r="F133" s="144"/>
      <c r="G133" s="144"/>
      <c r="H133" s="145"/>
      <c r="I133" s="144"/>
      <c r="J133" s="146"/>
      <c r="K133" s="146"/>
      <c r="S133" s="144"/>
      <c r="T133" s="144"/>
      <c r="U133" s="144"/>
      <c r="V133" s="145"/>
      <c r="W133" s="144"/>
      <c r="X133" s="146"/>
      <c r="Y133" s="146"/>
    </row>
    <row r="134" spans="5:25" ht="15" customHeight="1" x14ac:dyDescent="0.45">
      <c r="E134" s="144"/>
      <c r="F134" s="144"/>
      <c r="G134" s="144"/>
      <c r="H134" s="145"/>
      <c r="I134" s="144"/>
      <c r="J134" s="146"/>
      <c r="K134" s="146"/>
      <c r="S134" s="144"/>
      <c r="T134" s="144"/>
      <c r="U134" s="144"/>
      <c r="V134" s="145"/>
      <c r="W134" s="144"/>
      <c r="X134" s="146"/>
      <c r="Y134" s="146"/>
    </row>
    <row r="135" spans="5:25" ht="15" customHeight="1" x14ac:dyDescent="0.45">
      <c r="E135" s="144"/>
      <c r="F135" s="144"/>
      <c r="G135" s="144"/>
      <c r="H135" s="145"/>
      <c r="I135" s="144"/>
      <c r="J135" s="146"/>
      <c r="K135" s="146"/>
      <c r="S135" s="144"/>
      <c r="T135" s="144"/>
      <c r="U135" s="144"/>
      <c r="V135" s="145"/>
      <c r="W135" s="144"/>
      <c r="X135" s="146"/>
      <c r="Y135" s="146"/>
    </row>
    <row r="136" spans="5:25" ht="15" customHeight="1" x14ac:dyDescent="0.45">
      <c r="E136" s="144"/>
      <c r="F136" s="144"/>
      <c r="G136" s="144"/>
      <c r="H136" s="145"/>
      <c r="I136" s="144"/>
      <c r="J136" s="146"/>
      <c r="K136" s="146"/>
      <c r="S136" s="144"/>
      <c r="T136" s="144"/>
      <c r="U136" s="144"/>
      <c r="V136" s="145"/>
      <c r="W136" s="144"/>
      <c r="X136" s="146"/>
      <c r="Y136" s="146"/>
    </row>
    <row r="137" spans="5:25" ht="15" customHeight="1" x14ac:dyDescent="0.45">
      <c r="E137" s="144"/>
      <c r="F137" s="144"/>
      <c r="G137" s="144"/>
      <c r="H137" s="145"/>
      <c r="I137" s="144"/>
      <c r="J137" s="146"/>
      <c r="K137" s="146"/>
      <c r="S137" s="144"/>
      <c r="T137" s="144"/>
      <c r="U137" s="144"/>
      <c r="V137" s="145"/>
      <c r="W137" s="144"/>
      <c r="X137" s="146"/>
      <c r="Y137" s="146"/>
    </row>
    <row r="138" spans="5:25" ht="15" customHeight="1" x14ac:dyDescent="0.45">
      <c r="E138" s="144"/>
      <c r="F138" s="144"/>
      <c r="G138" s="144"/>
      <c r="H138" s="145"/>
      <c r="I138" s="144"/>
      <c r="J138" s="146"/>
      <c r="K138" s="146"/>
      <c r="S138" s="144"/>
      <c r="T138" s="144"/>
      <c r="U138" s="144"/>
      <c r="V138" s="145"/>
      <c r="W138" s="144"/>
      <c r="X138" s="146"/>
      <c r="Y138" s="146"/>
    </row>
    <row r="139" spans="5:25" ht="15" customHeight="1" x14ac:dyDescent="0.45">
      <c r="E139" s="144"/>
      <c r="F139" s="144"/>
      <c r="G139" s="144"/>
      <c r="H139" s="145"/>
      <c r="I139" s="144"/>
      <c r="J139" s="146"/>
      <c r="K139" s="146"/>
      <c r="S139" s="144"/>
      <c r="T139" s="144"/>
      <c r="U139" s="144"/>
      <c r="V139" s="145"/>
      <c r="W139" s="144"/>
      <c r="X139" s="146"/>
      <c r="Y139" s="146"/>
    </row>
    <row r="140" spans="5:25" ht="15" customHeight="1" x14ac:dyDescent="0.45">
      <c r="E140" s="144"/>
      <c r="F140" s="144"/>
      <c r="G140" s="144"/>
      <c r="H140" s="145"/>
      <c r="I140" s="144"/>
      <c r="J140" s="146"/>
      <c r="K140" s="146"/>
      <c r="S140" s="144"/>
      <c r="T140" s="144"/>
      <c r="U140" s="144"/>
      <c r="V140" s="145"/>
      <c r="W140" s="144"/>
      <c r="X140" s="146"/>
      <c r="Y140" s="146"/>
    </row>
    <row r="141" spans="5:25" ht="15" customHeight="1" x14ac:dyDescent="0.45">
      <c r="E141" s="144"/>
      <c r="F141" s="144"/>
      <c r="G141" s="144"/>
      <c r="H141" s="145"/>
      <c r="I141" s="144"/>
      <c r="J141" s="146"/>
      <c r="K141" s="146"/>
      <c r="S141" s="144"/>
      <c r="T141" s="144"/>
      <c r="U141" s="144"/>
      <c r="V141" s="145"/>
      <c r="W141" s="144"/>
      <c r="X141" s="146"/>
      <c r="Y141" s="146"/>
    </row>
    <row r="142" spans="5:25" ht="15" customHeight="1" x14ac:dyDescent="0.45">
      <c r="E142" s="144"/>
      <c r="F142" s="144"/>
      <c r="G142" s="144"/>
      <c r="H142" s="145"/>
      <c r="I142" s="144"/>
      <c r="J142" s="146"/>
      <c r="K142" s="146"/>
      <c r="S142" s="144"/>
      <c r="T142" s="144"/>
      <c r="U142" s="144"/>
      <c r="V142" s="145"/>
      <c r="W142" s="144"/>
      <c r="X142" s="146"/>
      <c r="Y142" s="146"/>
    </row>
    <row r="143" spans="5:25" ht="15" customHeight="1" x14ac:dyDescent="0.45">
      <c r="E143" s="144"/>
      <c r="F143" s="144"/>
      <c r="G143" s="144"/>
      <c r="H143" s="145"/>
      <c r="I143" s="144"/>
      <c r="J143" s="146"/>
      <c r="K143" s="146"/>
      <c r="S143" s="144"/>
      <c r="T143" s="144"/>
      <c r="U143" s="144"/>
      <c r="V143" s="145"/>
      <c r="W143" s="144"/>
      <c r="X143" s="146"/>
      <c r="Y143" s="146"/>
    </row>
    <row r="144" spans="5:25" ht="15" customHeight="1" x14ac:dyDescent="0.45">
      <c r="E144" s="144"/>
      <c r="F144" s="144"/>
      <c r="G144" s="144"/>
      <c r="H144" s="145"/>
      <c r="I144" s="144"/>
      <c r="J144" s="146"/>
      <c r="K144" s="146"/>
      <c r="S144" s="144"/>
      <c r="T144" s="144"/>
      <c r="U144" s="144"/>
      <c r="V144" s="145"/>
      <c r="W144" s="144"/>
      <c r="X144" s="146"/>
      <c r="Y144" s="146"/>
    </row>
    <row r="145" spans="5:25" ht="15" customHeight="1" x14ac:dyDescent="0.45">
      <c r="E145" s="144"/>
      <c r="F145" s="144"/>
      <c r="G145" s="144"/>
      <c r="H145" s="145"/>
      <c r="I145" s="144"/>
      <c r="J145" s="146"/>
      <c r="K145" s="146"/>
      <c r="S145" s="144"/>
      <c r="T145" s="144"/>
      <c r="U145" s="144"/>
      <c r="V145" s="145"/>
      <c r="W145" s="144"/>
      <c r="X145" s="146"/>
      <c r="Y145" s="146"/>
    </row>
    <row r="146" spans="5:25" ht="15" customHeight="1" x14ac:dyDescent="0.45">
      <c r="E146" s="144"/>
      <c r="F146" s="144"/>
      <c r="G146" s="144"/>
      <c r="H146" s="145"/>
      <c r="I146" s="144"/>
      <c r="J146" s="146"/>
      <c r="P146" s="124"/>
      <c r="Q146"/>
      <c r="R146" s="144"/>
      <c r="S146" s="144"/>
      <c r="T146" s="144"/>
      <c r="U146" s="145"/>
      <c r="V146" s="144"/>
      <c r="W146" s="146"/>
    </row>
    <row r="147" spans="5:25" ht="15" customHeight="1" x14ac:dyDescent="0.45">
      <c r="E147" s="147" t="s">
        <v>43</v>
      </c>
      <c r="F147" s="147" t="s">
        <v>104</v>
      </c>
      <c r="G147" s="147" t="s">
        <v>158</v>
      </c>
      <c r="H147" s="147" t="s">
        <v>159</v>
      </c>
      <c r="I147" s="147" t="s">
        <v>106</v>
      </c>
      <c r="J147" s="146"/>
      <c r="P147" s="124"/>
      <c r="Q147"/>
      <c r="R147" s="147" t="s">
        <v>43</v>
      </c>
      <c r="S147" s="147" t="s">
        <v>104</v>
      </c>
      <c r="T147" s="147" t="s">
        <v>158</v>
      </c>
      <c r="U147" s="147" t="s">
        <v>159</v>
      </c>
      <c r="V147" s="147" t="s">
        <v>106</v>
      </c>
      <c r="W147" s="146"/>
    </row>
    <row r="148" spans="5:25" ht="15" customHeight="1" x14ac:dyDescent="0.45">
      <c r="E148" s="148">
        <f>'Fy2 förmågor alla nivåer'!CQ32</f>
        <v>0</v>
      </c>
      <c r="F148" s="148">
        <f>Blad1!C33</f>
        <v>0</v>
      </c>
      <c r="G148" s="148">
        <f>Blad1!D33</f>
        <v>0</v>
      </c>
      <c r="H148" s="148">
        <f>Blad1!E33</f>
        <v>0</v>
      </c>
      <c r="I148" s="148">
        <f>Blad1!F33</f>
        <v>0</v>
      </c>
      <c r="J148" s="146"/>
      <c r="P148" s="124"/>
      <c r="Q148"/>
      <c r="R148" s="148">
        <f>'Fy2 förmågor alla nivåer'!CQ33</f>
        <v>0</v>
      </c>
      <c r="S148" s="148">
        <f>Blad1!C34</f>
        <v>0</v>
      </c>
      <c r="T148" s="148">
        <f>Blad1!D34</f>
        <v>0</v>
      </c>
      <c r="U148" s="148">
        <f>Blad1!E34</f>
        <v>0</v>
      </c>
      <c r="V148" s="148">
        <f>Blad1!F34</f>
        <v>0</v>
      </c>
      <c r="W148" s="146"/>
    </row>
    <row r="149" spans="5:25" ht="15" customHeight="1" x14ac:dyDescent="0.45">
      <c r="E149" s="144"/>
      <c r="F149" s="144"/>
      <c r="G149" s="144"/>
      <c r="H149" s="145"/>
      <c r="I149" s="144"/>
      <c r="J149" s="146"/>
      <c r="P149" s="124"/>
      <c r="Q149"/>
      <c r="R149" s="144"/>
      <c r="S149" s="144"/>
      <c r="T149" s="144"/>
      <c r="U149" s="145"/>
      <c r="V149" s="144"/>
      <c r="W149" s="146"/>
    </row>
    <row r="156" spans="5:25" ht="15" customHeight="1" x14ac:dyDescent="0.25">
      <c r="Q156"/>
    </row>
    <row r="157" spans="5:25" ht="15" customHeight="1" x14ac:dyDescent="0.25">
      <c r="Q157"/>
    </row>
    <row r="169" spans="17:17" x14ac:dyDescent="0.25">
      <c r="Q169"/>
    </row>
    <row r="170" spans="17:17" x14ac:dyDescent="0.25">
      <c r="Q170"/>
    </row>
    <row r="178" spans="5:25" x14ac:dyDescent="0.25">
      <c r="E178" s="142" t="s">
        <v>43</v>
      </c>
      <c r="F178" s="142" t="s">
        <v>4</v>
      </c>
      <c r="G178" s="142" t="s">
        <v>5</v>
      </c>
      <c r="H178" s="142" t="s">
        <v>6</v>
      </c>
      <c r="I178" s="142" t="s">
        <v>100</v>
      </c>
      <c r="J178" s="371" t="str">
        <f>'Fy2 förmågor alla nivåer'!CV34</f>
        <v>F</v>
      </c>
      <c r="K178" s="372"/>
      <c r="S178" s="142" t="s">
        <v>43</v>
      </c>
      <c r="T178" s="142" t="s">
        <v>4</v>
      </c>
      <c r="U178" s="142" t="s">
        <v>5</v>
      </c>
      <c r="V178" s="142" t="s">
        <v>6</v>
      </c>
      <c r="W178" s="142" t="s">
        <v>100</v>
      </c>
      <c r="X178" s="371" t="str">
        <f>'Fy2 förmågor alla nivåer'!CV35</f>
        <v>F</v>
      </c>
      <c r="Y178" s="372"/>
    </row>
    <row r="179" spans="5:25" x14ac:dyDescent="0.25">
      <c r="E179" s="123">
        <f>'Fy2 förmågor alla nivåer'!CQ34</f>
        <v>0</v>
      </c>
      <c r="F179" s="123">
        <f>'Fy2 förmågor alla nivåer'!CR34</f>
        <v>0</v>
      </c>
      <c r="G179" s="123">
        <f>'Fy2 förmågor alla nivåer'!CS34</f>
        <v>0</v>
      </c>
      <c r="H179" s="123">
        <f>'Fy2 förmågor alla nivåer'!CT34</f>
        <v>0</v>
      </c>
      <c r="I179" s="123">
        <f>'Fy2 förmågor alla nivåer'!CU34</f>
        <v>0</v>
      </c>
      <c r="J179" s="373"/>
      <c r="K179" s="374"/>
      <c r="S179" s="123">
        <f>'Fy2 förmågor alla nivåer'!CQ35</f>
        <v>0</v>
      </c>
      <c r="T179" s="123">
        <f>'Fy2 förmågor alla nivåer'!CR35</f>
        <v>0</v>
      </c>
      <c r="U179" s="123">
        <f>'Fy2 förmågor alla nivåer'!CS35</f>
        <v>0</v>
      </c>
      <c r="V179" s="123">
        <f>'Fy2 förmågor alla nivåer'!CT35</f>
        <v>0</v>
      </c>
      <c r="W179" s="123">
        <f>'Fy2 förmågor alla nivåer'!CU35</f>
        <v>0</v>
      </c>
      <c r="X179" s="373"/>
      <c r="Y179" s="374"/>
    </row>
    <row r="196" spans="5:23" x14ac:dyDescent="0.25">
      <c r="P196" s="124"/>
      <c r="Q196"/>
    </row>
    <row r="197" spans="5:23" x14ac:dyDescent="0.25">
      <c r="E197" s="147" t="s">
        <v>43</v>
      </c>
      <c r="F197" s="147" t="s">
        <v>104</v>
      </c>
      <c r="G197" s="147" t="s">
        <v>158</v>
      </c>
      <c r="H197" s="147" t="s">
        <v>159</v>
      </c>
      <c r="I197" s="147" t="s">
        <v>106</v>
      </c>
      <c r="P197" s="124"/>
      <c r="Q197"/>
      <c r="S197" s="147" t="s">
        <v>43</v>
      </c>
      <c r="T197" s="147" t="s">
        <v>104</v>
      </c>
      <c r="U197" s="147" t="s">
        <v>158</v>
      </c>
      <c r="V197" s="147" t="s">
        <v>159</v>
      </c>
      <c r="W197" s="147" t="s">
        <v>106</v>
      </c>
    </row>
    <row r="198" spans="5:23" x14ac:dyDescent="0.25">
      <c r="E198" s="148">
        <f>'Fy2 förmågor alla nivåer'!CQ34</f>
        <v>0</v>
      </c>
      <c r="F198" s="148">
        <f>Blad1!C35</f>
        <v>0</v>
      </c>
      <c r="G198" s="148">
        <f>Blad1!D35</f>
        <v>0</v>
      </c>
      <c r="H198" s="148">
        <f>Blad1!E35</f>
        <v>0</v>
      </c>
      <c r="I198" s="148">
        <f>Blad1!F35</f>
        <v>0</v>
      </c>
      <c r="P198" s="124"/>
      <c r="Q198"/>
      <c r="S198" s="148">
        <f>'Fy2 förmågor alla nivåer'!CQ35</f>
        <v>0</v>
      </c>
      <c r="T198" s="148">
        <f>Blad1!C36</f>
        <v>0</v>
      </c>
      <c r="U198" s="148">
        <f>Blad1!D36</f>
        <v>0</v>
      </c>
      <c r="V198" s="148">
        <f>Blad1!E36</f>
        <v>0</v>
      </c>
      <c r="W198" s="148">
        <f>Blad1!F36</f>
        <v>0</v>
      </c>
    </row>
    <row r="199" spans="5:23" x14ac:dyDescent="0.25">
      <c r="P199" s="124"/>
      <c r="Q199"/>
    </row>
    <row r="219" spans="5:25" ht="15" customHeight="1" x14ac:dyDescent="0.25"/>
    <row r="220" spans="5:25" ht="15" customHeight="1" x14ac:dyDescent="0.25"/>
    <row r="221" spans="5:25" ht="15" customHeight="1" x14ac:dyDescent="0.45">
      <c r="E221" s="144"/>
      <c r="F221" s="144"/>
      <c r="G221" s="144"/>
      <c r="H221" s="145"/>
      <c r="I221" s="144"/>
      <c r="J221" s="146"/>
      <c r="K221" s="146"/>
      <c r="S221" s="144"/>
      <c r="T221" s="144"/>
      <c r="U221" s="144"/>
      <c r="V221" s="145"/>
      <c r="W221" s="144"/>
      <c r="X221" s="146"/>
      <c r="Y221" s="146"/>
    </row>
    <row r="222" spans="5:25" ht="15" customHeight="1" x14ac:dyDescent="0.45">
      <c r="E222" s="144"/>
      <c r="F222" s="144"/>
      <c r="G222" s="144"/>
      <c r="H222" s="145"/>
      <c r="I222" s="144"/>
      <c r="J222" s="146"/>
      <c r="K222" s="146"/>
      <c r="S222" s="144"/>
      <c r="T222" s="144"/>
      <c r="U222" s="144"/>
      <c r="V222" s="145"/>
      <c r="W222" s="144"/>
      <c r="X222" s="146"/>
      <c r="Y222" s="146"/>
    </row>
    <row r="223" spans="5:25" ht="15" customHeight="1" x14ac:dyDescent="0.45">
      <c r="E223" s="144"/>
      <c r="F223" s="144"/>
      <c r="G223" s="144"/>
      <c r="H223" s="145"/>
      <c r="I223" s="144"/>
      <c r="J223" s="146"/>
      <c r="K223" s="146"/>
      <c r="S223" s="144"/>
      <c r="T223" s="144"/>
      <c r="U223" s="144"/>
      <c r="V223" s="145"/>
      <c r="W223" s="144"/>
      <c r="X223" s="146"/>
      <c r="Y223" s="146"/>
    </row>
    <row r="224" spans="5:25" ht="15" customHeight="1" x14ac:dyDescent="0.45">
      <c r="E224" s="144"/>
      <c r="F224" s="144"/>
      <c r="G224" s="144"/>
      <c r="H224" s="145"/>
      <c r="I224" s="144"/>
      <c r="J224" s="146"/>
      <c r="K224" s="146"/>
      <c r="S224" s="144"/>
      <c r="T224" s="144"/>
      <c r="U224" s="144"/>
      <c r="V224" s="145"/>
      <c r="W224" s="144"/>
      <c r="X224" s="146"/>
      <c r="Y224" s="146"/>
    </row>
    <row r="225" spans="5:25" ht="15" customHeight="1" x14ac:dyDescent="0.45">
      <c r="E225" s="144"/>
      <c r="F225" s="144"/>
      <c r="G225" s="144"/>
      <c r="H225" s="145"/>
      <c r="I225" s="144"/>
      <c r="J225" s="146"/>
      <c r="K225" s="146"/>
      <c r="S225" s="144"/>
      <c r="T225" s="144"/>
      <c r="U225" s="144"/>
      <c r="V225" s="145"/>
      <c r="W225" s="144"/>
      <c r="X225" s="146"/>
      <c r="Y225" s="146"/>
    </row>
    <row r="226" spans="5:25" ht="15" customHeight="1" x14ac:dyDescent="0.45">
      <c r="E226" s="144"/>
      <c r="F226" s="144"/>
      <c r="G226" s="144"/>
      <c r="H226" s="145"/>
      <c r="I226" s="144"/>
      <c r="J226" s="146"/>
      <c r="K226" s="146"/>
      <c r="S226" s="144"/>
      <c r="T226" s="144"/>
      <c r="U226" s="144"/>
      <c r="V226" s="145"/>
      <c r="W226" s="144"/>
      <c r="X226" s="146"/>
      <c r="Y226" s="146"/>
    </row>
    <row r="227" spans="5:25" ht="15" customHeight="1" x14ac:dyDescent="0.45">
      <c r="E227" s="144"/>
      <c r="F227" s="144"/>
      <c r="G227" s="144"/>
      <c r="H227" s="145"/>
      <c r="I227" s="144"/>
      <c r="J227" s="146"/>
      <c r="K227" s="146"/>
      <c r="S227" s="144"/>
      <c r="T227" s="144"/>
      <c r="U227" s="144"/>
      <c r="V227" s="145"/>
      <c r="W227" s="144"/>
      <c r="X227" s="146"/>
      <c r="Y227" s="146"/>
    </row>
    <row r="228" spans="5:25" ht="15" customHeight="1" x14ac:dyDescent="0.25">
      <c r="E228" s="142" t="s">
        <v>43</v>
      </c>
      <c r="F228" s="142" t="s">
        <v>4</v>
      </c>
      <c r="G228" s="142" t="s">
        <v>5</v>
      </c>
      <c r="H228" s="142" t="s">
        <v>6</v>
      </c>
      <c r="I228" s="142" t="s">
        <v>100</v>
      </c>
      <c r="J228" s="371" t="str">
        <f>'Fy2 förmågor alla nivåer'!CV36</f>
        <v>F</v>
      </c>
      <c r="K228" s="372"/>
      <c r="S228" s="142" t="s">
        <v>43</v>
      </c>
      <c r="T228" s="142" t="s">
        <v>4</v>
      </c>
      <c r="U228" s="142" t="s">
        <v>5</v>
      </c>
      <c r="V228" s="142" t="s">
        <v>6</v>
      </c>
      <c r="W228" s="142" t="s">
        <v>100</v>
      </c>
      <c r="X228" s="371" t="str">
        <f>'Fy2 förmågor alla nivåer'!CV36</f>
        <v>F</v>
      </c>
      <c r="Y228" s="372"/>
    </row>
    <row r="229" spans="5:25" ht="15" customHeight="1" x14ac:dyDescent="0.25">
      <c r="E229" s="123">
        <f>'Fy2 förmågor alla nivåer'!CQ36</f>
        <v>0</v>
      </c>
      <c r="F229" s="123">
        <f>'Fy2 förmågor alla nivåer'!CR36</f>
        <v>0</v>
      </c>
      <c r="G229" s="123">
        <f>'Fy2 förmågor alla nivåer'!CS36</f>
        <v>0</v>
      </c>
      <c r="H229" s="123">
        <f>'Fy2 förmågor alla nivåer'!CT36</f>
        <v>0</v>
      </c>
      <c r="I229" s="123">
        <f>'Fy2 förmågor alla nivåer'!CU36</f>
        <v>0</v>
      </c>
      <c r="J229" s="373"/>
      <c r="K229" s="374"/>
      <c r="S229" s="123">
        <f>'Fy2 förmågor alla nivåer'!CQ37</f>
        <v>0</v>
      </c>
      <c r="T229" s="123">
        <f>'Fy2 förmågor alla nivåer'!CR37</f>
        <v>0</v>
      </c>
      <c r="U229" s="123">
        <f>'Fy2 förmågor alla nivåer'!CS37</f>
        <v>0</v>
      </c>
      <c r="V229" s="123">
        <f>'Fy2 förmågor alla nivåer'!CT37</f>
        <v>0</v>
      </c>
      <c r="W229" s="123">
        <f>'Fy2 förmågor alla nivåer'!CU37</f>
        <v>0</v>
      </c>
      <c r="X229" s="373"/>
      <c r="Y229" s="374"/>
    </row>
    <row r="230" spans="5:25" ht="15" customHeight="1" x14ac:dyDescent="0.25"/>
    <row r="231" spans="5:25" ht="15" customHeight="1" x14ac:dyDescent="0.25"/>
    <row r="232" spans="5:25" ht="15" customHeight="1" x14ac:dyDescent="0.45">
      <c r="E232" s="144"/>
      <c r="F232" s="144"/>
      <c r="G232" s="144"/>
      <c r="H232" s="145"/>
      <c r="I232" s="144"/>
      <c r="J232" s="146"/>
      <c r="K232" s="146"/>
      <c r="S232" s="144"/>
      <c r="T232" s="144"/>
      <c r="U232" s="144"/>
      <c r="V232" s="145"/>
      <c r="W232" s="144"/>
      <c r="X232" s="146"/>
      <c r="Y232" s="146"/>
    </row>
    <row r="233" spans="5:25" ht="15" customHeight="1" x14ac:dyDescent="0.45">
      <c r="E233" s="144"/>
      <c r="F233" s="144"/>
      <c r="G233" s="144"/>
      <c r="H233" s="145"/>
      <c r="I233" s="144"/>
      <c r="J233" s="146"/>
      <c r="K233" s="146"/>
      <c r="S233" s="144"/>
      <c r="T233" s="144"/>
      <c r="U233" s="144"/>
      <c r="V233" s="145"/>
      <c r="W233" s="144"/>
      <c r="X233" s="146"/>
      <c r="Y233" s="146"/>
    </row>
    <row r="234" spans="5:25" ht="15" customHeight="1" x14ac:dyDescent="0.45">
      <c r="E234" s="144"/>
      <c r="F234" s="144"/>
      <c r="G234" s="144"/>
      <c r="H234" s="145"/>
      <c r="I234" s="144"/>
      <c r="J234" s="146"/>
      <c r="K234" s="146"/>
      <c r="S234" s="144"/>
      <c r="T234" s="144"/>
      <c r="U234" s="144"/>
      <c r="V234" s="145"/>
      <c r="W234" s="144"/>
      <c r="X234" s="146"/>
      <c r="Y234" s="146"/>
    </row>
    <row r="235" spans="5:25" ht="15" customHeight="1" x14ac:dyDescent="0.45">
      <c r="E235" s="144"/>
      <c r="F235" s="144"/>
      <c r="G235" s="144"/>
      <c r="H235" s="145"/>
      <c r="I235" s="144"/>
      <c r="J235" s="146"/>
      <c r="K235" s="146"/>
      <c r="S235" s="144"/>
      <c r="T235" s="144"/>
      <c r="U235" s="144"/>
      <c r="V235" s="145"/>
      <c r="W235" s="144"/>
      <c r="X235" s="146"/>
      <c r="Y235" s="146"/>
    </row>
    <row r="236" spans="5:25" ht="15" customHeight="1" x14ac:dyDescent="0.45">
      <c r="E236" s="144"/>
      <c r="F236" s="144"/>
      <c r="G236" s="144"/>
      <c r="H236" s="145"/>
      <c r="I236" s="144"/>
      <c r="J236" s="146"/>
      <c r="K236" s="146"/>
      <c r="S236" s="144"/>
      <c r="T236" s="144"/>
      <c r="U236" s="144"/>
      <c r="V236" s="145"/>
      <c r="W236" s="144"/>
      <c r="X236" s="146"/>
      <c r="Y236" s="146"/>
    </row>
    <row r="237" spans="5:25" ht="15" customHeight="1" x14ac:dyDescent="0.45">
      <c r="E237" s="144"/>
      <c r="F237" s="144"/>
      <c r="G237" s="144"/>
      <c r="H237" s="145"/>
      <c r="I237" s="144"/>
      <c r="J237" s="146"/>
      <c r="K237" s="146"/>
      <c r="S237" s="144"/>
      <c r="T237" s="144"/>
      <c r="U237" s="144"/>
      <c r="V237" s="145"/>
      <c r="W237" s="144"/>
      <c r="X237" s="146"/>
      <c r="Y237" s="146"/>
    </row>
    <row r="238" spans="5:25" ht="15" customHeight="1" x14ac:dyDescent="0.45">
      <c r="E238" s="144"/>
      <c r="F238" s="144"/>
      <c r="G238" s="144"/>
      <c r="H238" s="145"/>
      <c r="I238" s="144"/>
      <c r="J238" s="146"/>
      <c r="K238" s="146"/>
      <c r="S238" s="144"/>
      <c r="T238" s="144"/>
      <c r="U238" s="144"/>
      <c r="V238" s="145"/>
      <c r="W238" s="144"/>
      <c r="X238" s="146"/>
      <c r="Y238" s="146"/>
    </row>
    <row r="239" spans="5:25" ht="15" customHeight="1" x14ac:dyDescent="0.45">
      <c r="E239" s="144"/>
      <c r="F239" s="144"/>
      <c r="G239" s="144"/>
      <c r="H239" s="145"/>
      <c r="I239" s="144"/>
      <c r="J239" s="146"/>
      <c r="K239" s="146"/>
      <c r="S239" s="144"/>
      <c r="T239" s="144"/>
      <c r="U239" s="144"/>
      <c r="V239" s="145"/>
      <c r="W239" s="144"/>
      <c r="X239" s="146"/>
      <c r="Y239" s="146"/>
    </row>
    <row r="240" spans="5:25" ht="15" customHeight="1" x14ac:dyDescent="0.45">
      <c r="E240" s="144"/>
      <c r="F240" s="144"/>
      <c r="G240" s="144"/>
      <c r="H240" s="145"/>
      <c r="I240" s="144"/>
      <c r="J240" s="146"/>
      <c r="K240" s="146"/>
      <c r="S240" s="144"/>
      <c r="T240" s="144"/>
      <c r="U240" s="144"/>
      <c r="V240" s="145"/>
      <c r="W240" s="144"/>
      <c r="X240" s="146"/>
      <c r="Y240" s="146"/>
    </row>
    <row r="241" spans="5:25" ht="15" customHeight="1" x14ac:dyDescent="0.45">
      <c r="E241" s="144"/>
      <c r="F241" s="144"/>
      <c r="G241" s="144"/>
      <c r="H241" s="145"/>
      <c r="I241" s="144"/>
      <c r="J241" s="146"/>
      <c r="K241" s="146"/>
      <c r="S241" s="144"/>
      <c r="T241" s="144"/>
      <c r="U241" s="144"/>
      <c r="V241" s="145"/>
      <c r="W241" s="144"/>
      <c r="X241" s="146"/>
      <c r="Y241" s="146"/>
    </row>
    <row r="242" spans="5:25" ht="15" customHeight="1" x14ac:dyDescent="0.45">
      <c r="E242" s="144"/>
      <c r="F242" s="144"/>
      <c r="G242" s="144"/>
      <c r="H242" s="145"/>
      <c r="I242" s="144"/>
      <c r="J242" s="146"/>
      <c r="K242" s="146"/>
      <c r="S242" s="144"/>
      <c r="T242" s="144"/>
      <c r="U242" s="144"/>
      <c r="V242" s="145"/>
      <c r="W242" s="144"/>
      <c r="X242" s="146"/>
      <c r="Y242" s="146"/>
    </row>
    <row r="243" spans="5:25" ht="15" customHeight="1" x14ac:dyDescent="0.45">
      <c r="E243" s="144"/>
      <c r="F243" s="144"/>
      <c r="G243" s="144"/>
      <c r="H243" s="145"/>
      <c r="I243" s="144"/>
      <c r="J243" s="146"/>
      <c r="K243" s="146"/>
      <c r="S243" s="144"/>
      <c r="T243" s="144"/>
      <c r="U243" s="144"/>
      <c r="V243" s="145"/>
      <c r="W243" s="144"/>
      <c r="X243" s="146"/>
      <c r="Y243" s="146"/>
    </row>
    <row r="244" spans="5:25" ht="15" customHeight="1" x14ac:dyDescent="0.45">
      <c r="E244" s="144"/>
      <c r="F244" s="144"/>
      <c r="G244" s="144"/>
      <c r="H244" s="145"/>
      <c r="I244" s="144"/>
      <c r="J244" s="146"/>
      <c r="K244" s="146"/>
      <c r="S244" s="144"/>
      <c r="T244" s="144"/>
      <c r="U244" s="144"/>
      <c r="V244" s="145"/>
      <c r="W244" s="144"/>
      <c r="X244" s="146"/>
      <c r="Y244" s="146"/>
    </row>
    <row r="245" spans="5:25" ht="15" customHeight="1" x14ac:dyDescent="0.45">
      <c r="E245" s="144"/>
      <c r="F245" s="144"/>
      <c r="G245" s="144"/>
      <c r="H245" s="145"/>
      <c r="I245" s="144"/>
      <c r="J245" s="146"/>
      <c r="K245" s="146"/>
      <c r="S245" s="144"/>
      <c r="T245" s="144"/>
      <c r="U245" s="144"/>
      <c r="V245" s="145"/>
      <c r="W245" s="144"/>
      <c r="X245" s="146"/>
      <c r="Y245" s="146"/>
    </row>
    <row r="246" spans="5:25" ht="15" customHeight="1" x14ac:dyDescent="0.45">
      <c r="E246" s="144"/>
      <c r="F246" s="144"/>
      <c r="G246" s="144"/>
      <c r="H246" s="145"/>
      <c r="I246" s="144"/>
      <c r="J246" s="146"/>
      <c r="P246" s="124"/>
      <c r="Q246"/>
      <c r="R246" s="144"/>
      <c r="S246" s="144"/>
      <c r="T246" s="144"/>
      <c r="U246" s="145"/>
      <c r="V246" s="144"/>
      <c r="W246" s="146"/>
    </row>
    <row r="247" spans="5:25" ht="15" customHeight="1" x14ac:dyDescent="0.45">
      <c r="E247" s="147" t="s">
        <v>43</v>
      </c>
      <c r="F247" s="147" t="s">
        <v>104</v>
      </c>
      <c r="G247" s="147" t="s">
        <v>158</v>
      </c>
      <c r="H247" s="147" t="s">
        <v>159</v>
      </c>
      <c r="I247" s="147" t="s">
        <v>106</v>
      </c>
      <c r="J247" s="146"/>
      <c r="P247" s="124"/>
      <c r="Q247"/>
      <c r="R247" s="147" t="s">
        <v>43</v>
      </c>
      <c r="S247" s="147" t="s">
        <v>104</v>
      </c>
      <c r="T247" s="147" t="s">
        <v>158</v>
      </c>
      <c r="U247" s="147" t="s">
        <v>159</v>
      </c>
      <c r="V247" s="147" t="s">
        <v>106</v>
      </c>
      <c r="W247" s="146"/>
    </row>
    <row r="248" spans="5:25" ht="15" customHeight="1" x14ac:dyDescent="0.45">
      <c r="E248" s="148">
        <f>'Fy2 förmågor alla nivåer'!CQ36</f>
        <v>0</v>
      </c>
      <c r="F248" s="148">
        <f>Blad1!C37</f>
        <v>0</v>
      </c>
      <c r="G248" s="148">
        <f>Blad1!D37</f>
        <v>0</v>
      </c>
      <c r="H248" s="148">
        <f>Blad1!E37</f>
        <v>0</v>
      </c>
      <c r="I248" s="148">
        <f>Blad1!F37</f>
        <v>0</v>
      </c>
      <c r="J248" s="146"/>
      <c r="P248" s="124"/>
      <c r="Q248"/>
      <c r="R248" s="148">
        <f>'Fy2 förmågor alla nivåer'!CQ37</f>
        <v>0</v>
      </c>
      <c r="S248" s="148">
        <f>Blad1!C38</f>
        <v>0</v>
      </c>
      <c r="T248" s="148">
        <f>Blad1!D38</f>
        <v>0</v>
      </c>
      <c r="U248" s="148">
        <f>Blad1!E38</f>
        <v>0</v>
      </c>
      <c r="V248" s="148">
        <f>Blad1!F38</f>
        <v>0</v>
      </c>
      <c r="W248" s="146"/>
    </row>
    <row r="249" spans="5:25" ht="15" customHeight="1" x14ac:dyDescent="0.45">
      <c r="E249" s="144"/>
      <c r="F249" s="144"/>
      <c r="G249" s="144"/>
      <c r="H249" s="145"/>
      <c r="I249" s="144"/>
      <c r="J249" s="146"/>
      <c r="P249" s="124"/>
      <c r="Q249"/>
      <c r="R249" s="144"/>
      <c r="S249" s="144"/>
      <c r="T249" s="144"/>
      <c r="U249" s="145"/>
      <c r="V249" s="144"/>
      <c r="W249" s="146"/>
    </row>
    <row r="269" spans="17:17" x14ac:dyDescent="0.25">
      <c r="Q269"/>
    </row>
    <row r="270" spans="17:17" x14ac:dyDescent="0.25">
      <c r="Q270"/>
    </row>
    <row r="278" spans="5:25" x14ac:dyDescent="0.25">
      <c r="E278" s="142" t="s">
        <v>43</v>
      </c>
      <c r="F278" s="142" t="s">
        <v>4</v>
      </c>
      <c r="G278" s="142" t="s">
        <v>5</v>
      </c>
      <c r="H278" s="142" t="s">
        <v>6</v>
      </c>
      <c r="I278" s="142" t="s">
        <v>100</v>
      </c>
      <c r="J278" s="371" t="str">
        <f>'Fy2 förmågor alla nivåer'!CV38</f>
        <v>F</v>
      </c>
      <c r="K278" s="372"/>
      <c r="S278" s="142" t="s">
        <v>43</v>
      </c>
      <c r="T278" s="142" t="s">
        <v>4</v>
      </c>
      <c r="U278" s="142" t="s">
        <v>5</v>
      </c>
      <c r="V278" s="142" t="s">
        <v>6</v>
      </c>
      <c r="W278" s="142" t="s">
        <v>100</v>
      </c>
      <c r="X278" s="371" t="str">
        <f>'Fy2 förmågor alla nivåer'!CV39</f>
        <v>F</v>
      </c>
      <c r="Y278" s="372"/>
    </row>
    <row r="279" spans="5:25" x14ac:dyDescent="0.25">
      <c r="E279" s="123">
        <f>'Fy2 förmågor alla nivåer'!CQ38</f>
        <v>0</v>
      </c>
      <c r="F279" s="123">
        <f>'Fy2 förmågor alla nivåer'!CR38</f>
        <v>0</v>
      </c>
      <c r="G279" s="123">
        <f>'Fy2 förmågor alla nivåer'!CS38</f>
        <v>0</v>
      </c>
      <c r="H279" s="123">
        <f>'Fy2 förmågor alla nivåer'!CT38</f>
        <v>0</v>
      </c>
      <c r="I279" s="123">
        <f>'Fy2 förmågor alla nivåer'!CU38</f>
        <v>0</v>
      </c>
      <c r="J279" s="373"/>
      <c r="K279" s="374"/>
      <c r="S279" s="123">
        <f>'Fy2 förmågor alla nivåer'!CQ39</f>
        <v>0</v>
      </c>
      <c r="T279" s="123">
        <f>'Fy2 förmågor alla nivåer'!CR39</f>
        <v>0</v>
      </c>
      <c r="U279" s="123">
        <f>'Fy2 förmågor alla nivåer'!CS39</f>
        <v>0</v>
      </c>
      <c r="V279" s="123">
        <f>'Fy2 förmågor alla nivåer'!CT39</f>
        <v>0</v>
      </c>
      <c r="W279" s="123">
        <f>'Fy2 förmågor alla nivåer'!CU39</f>
        <v>0</v>
      </c>
      <c r="X279" s="373"/>
      <c r="Y279" s="374"/>
    </row>
    <row r="296" spans="5:23" x14ac:dyDescent="0.25">
      <c r="P296" s="124"/>
      <c r="Q296"/>
    </row>
    <row r="297" spans="5:23" x14ac:dyDescent="0.25">
      <c r="E297" s="147" t="s">
        <v>43</v>
      </c>
      <c r="F297" s="147" t="s">
        <v>104</v>
      </c>
      <c r="G297" s="147" t="s">
        <v>158</v>
      </c>
      <c r="H297" s="147" t="s">
        <v>159</v>
      </c>
      <c r="I297" s="147" t="s">
        <v>106</v>
      </c>
      <c r="P297" s="124"/>
      <c r="Q297"/>
      <c r="S297" s="147" t="s">
        <v>43</v>
      </c>
      <c r="T297" s="147" t="s">
        <v>104</v>
      </c>
      <c r="U297" s="147" t="s">
        <v>158</v>
      </c>
      <c r="V297" s="147" t="s">
        <v>159</v>
      </c>
      <c r="W297" s="147" t="s">
        <v>106</v>
      </c>
    </row>
    <row r="298" spans="5:23" x14ac:dyDescent="0.25">
      <c r="E298" s="148">
        <f>'Fy2 förmågor alla nivåer'!CQ38</f>
        <v>0</v>
      </c>
      <c r="F298" s="148">
        <f>Blad1!C39</f>
        <v>0</v>
      </c>
      <c r="G298" s="148">
        <f>Blad1!D39</f>
        <v>0</v>
      </c>
      <c r="H298" s="148">
        <f>Blad1!E39</f>
        <v>0</v>
      </c>
      <c r="I298" s="148">
        <f>Blad1!F39</f>
        <v>0</v>
      </c>
      <c r="P298" s="124"/>
      <c r="Q298"/>
      <c r="S298" s="148">
        <f>'Fy2 förmågor alla nivåer'!CQ39</f>
        <v>0</v>
      </c>
      <c r="T298" s="148">
        <f>Blad1!C40</f>
        <v>0</v>
      </c>
      <c r="U298" s="148">
        <f>Blad1!D40</f>
        <v>0</v>
      </c>
      <c r="V298" s="148">
        <f>Blad1!E40</f>
        <v>0</v>
      </c>
      <c r="W298" s="148">
        <f>Blad1!F40</f>
        <v>0</v>
      </c>
    </row>
    <row r="299" spans="5:23" x14ac:dyDescent="0.25">
      <c r="P299" s="124"/>
      <c r="Q299"/>
    </row>
    <row r="319" spans="17:17" x14ac:dyDescent="0.25">
      <c r="Q319"/>
    </row>
    <row r="320" spans="17:17" x14ac:dyDescent="0.25">
      <c r="Q320"/>
    </row>
    <row r="328" spans="5:25" x14ac:dyDescent="0.25">
      <c r="E328" s="142" t="s">
        <v>43</v>
      </c>
      <c r="F328" s="142" t="s">
        <v>4</v>
      </c>
      <c r="G328" s="142" t="s">
        <v>5</v>
      </c>
      <c r="H328" s="142" t="s">
        <v>6</v>
      </c>
      <c r="I328" s="142" t="s">
        <v>100</v>
      </c>
      <c r="J328" s="371" t="str">
        <f>'Fy2 förmågor alla nivåer'!CV40</f>
        <v>F</v>
      </c>
      <c r="K328" s="372"/>
      <c r="S328" s="142" t="s">
        <v>43</v>
      </c>
      <c r="T328" s="142" t="s">
        <v>4</v>
      </c>
      <c r="U328" s="142" t="s">
        <v>5</v>
      </c>
      <c r="V328" s="142" t="s">
        <v>6</v>
      </c>
      <c r="W328" s="142" t="s">
        <v>100</v>
      </c>
      <c r="X328" s="371" t="str">
        <f>'Fy2 förmågor alla nivåer'!CV41</f>
        <v>F</v>
      </c>
      <c r="Y328" s="372"/>
    </row>
    <row r="329" spans="5:25" x14ac:dyDescent="0.25">
      <c r="E329" s="123">
        <f>'Fy2 förmågor alla nivåer'!CQ40</f>
        <v>0</v>
      </c>
      <c r="F329" s="123">
        <f>'Fy2 förmågor alla nivåer'!CR40</f>
        <v>0</v>
      </c>
      <c r="G329" s="123">
        <f>'Fy2 förmågor alla nivåer'!CS40</f>
        <v>0</v>
      </c>
      <c r="H329" s="123">
        <f>'Fy2 förmågor alla nivåer'!CT40</f>
        <v>0</v>
      </c>
      <c r="I329" s="123">
        <f>'Fy2 förmågor alla nivåer'!CU40</f>
        <v>0</v>
      </c>
      <c r="J329" s="373"/>
      <c r="K329" s="374"/>
      <c r="S329" s="123">
        <f>'Fy2 förmågor alla nivåer'!CQ41</f>
        <v>0</v>
      </c>
      <c r="T329" s="123">
        <f>'Fy2 förmågor alla nivåer'!CR41</f>
        <v>0</v>
      </c>
      <c r="U329" s="123">
        <f>'Fy2 förmågor alla nivåer'!CS41</f>
        <v>0</v>
      </c>
      <c r="V329" s="123">
        <f>'Fy2 förmågor alla nivåer'!CT41</f>
        <v>0</v>
      </c>
      <c r="W329" s="123">
        <f>'Fy2 förmågor alla nivåer'!CU41</f>
        <v>0</v>
      </c>
      <c r="X329" s="373"/>
      <c r="Y329" s="374"/>
    </row>
    <row r="346" spans="5:22" x14ac:dyDescent="0.25">
      <c r="P346" s="124"/>
      <c r="Q346"/>
    </row>
    <row r="347" spans="5:22" x14ac:dyDescent="0.25">
      <c r="E347" s="147" t="s">
        <v>43</v>
      </c>
      <c r="F347" s="147" t="s">
        <v>104</v>
      </c>
      <c r="G347" s="147" t="s">
        <v>158</v>
      </c>
      <c r="H347" s="147" t="s">
        <v>159</v>
      </c>
      <c r="I347" s="147" t="s">
        <v>106</v>
      </c>
      <c r="P347" s="124"/>
      <c r="Q347"/>
      <c r="R347" s="147" t="s">
        <v>43</v>
      </c>
      <c r="S347" s="147" t="s">
        <v>104</v>
      </c>
      <c r="T347" s="147" t="s">
        <v>158</v>
      </c>
      <c r="U347" s="147" t="s">
        <v>159</v>
      </c>
      <c r="V347" s="147" t="s">
        <v>106</v>
      </c>
    </row>
    <row r="348" spans="5:22" x14ac:dyDescent="0.25">
      <c r="E348" s="148">
        <f>'Fy2 förmågor alla nivåer'!CQ40</f>
        <v>0</v>
      </c>
      <c r="F348" s="148">
        <f>Blad1!C41</f>
        <v>0</v>
      </c>
      <c r="G348" s="148">
        <f>Blad1!D41</f>
        <v>0</v>
      </c>
      <c r="H348" s="148">
        <f>Blad1!E41</f>
        <v>0</v>
      </c>
      <c r="I348" s="148">
        <f>Blad1!F41</f>
        <v>0</v>
      </c>
      <c r="P348" s="124"/>
      <c r="Q348"/>
      <c r="R348" s="148">
        <f>'Fy2 förmågor alla nivåer'!CQ41</f>
        <v>0</v>
      </c>
      <c r="S348" s="148">
        <f>Blad1!C42</f>
        <v>0</v>
      </c>
      <c r="T348" s="148">
        <f>Blad1!D42</f>
        <v>0</v>
      </c>
      <c r="U348" s="148">
        <f>Blad1!E42</f>
        <v>0</v>
      </c>
      <c r="V348" s="148">
        <f>Blad1!F42</f>
        <v>0</v>
      </c>
    </row>
    <row r="349" spans="5:22" x14ac:dyDescent="0.25">
      <c r="P349" s="124"/>
      <c r="Q349"/>
    </row>
    <row r="369" spans="5:25" ht="15" customHeight="1" x14ac:dyDescent="0.25"/>
    <row r="370" spans="5:25" ht="15" customHeight="1" x14ac:dyDescent="0.25"/>
    <row r="378" spans="5:25" x14ac:dyDescent="0.25">
      <c r="E378" s="142" t="s">
        <v>43</v>
      </c>
      <c r="F378" s="142" t="s">
        <v>4</v>
      </c>
      <c r="G378" s="142" t="s">
        <v>5</v>
      </c>
      <c r="H378" s="142" t="s">
        <v>6</v>
      </c>
      <c r="I378" s="142" t="s">
        <v>100</v>
      </c>
      <c r="J378" s="371" t="str">
        <f>'Fy2 förmågor alla nivåer'!CV42</f>
        <v>F</v>
      </c>
      <c r="K378" s="372"/>
      <c r="S378" s="142" t="s">
        <v>43</v>
      </c>
      <c r="T378" s="142" t="s">
        <v>4</v>
      </c>
      <c r="U378" s="142" t="s">
        <v>5</v>
      </c>
      <c r="V378" s="142" t="s">
        <v>6</v>
      </c>
      <c r="W378" s="142" t="s">
        <v>100</v>
      </c>
      <c r="X378" s="371" t="str">
        <f>'Fy2 förmågor alla nivåer'!CV43</f>
        <v>F</v>
      </c>
      <c r="Y378" s="372"/>
    </row>
    <row r="379" spans="5:25" x14ac:dyDescent="0.25">
      <c r="E379" s="123">
        <f>'Fy2 förmågor alla nivåer'!CQ42</f>
        <v>0</v>
      </c>
      <c r="F379" s="123">
        <f>'Fy2 förmågor alla nivåer'!CR42</f>
        <v>0</v>
      </c>
      <c r="G379" s="123">
        <f>'Fy2 förmågor alla nivåer'!CS42</f>
        <v>0</v>
      </c>
      <c r="H379" s="123">
        <f>'Fy2 förmågor alla nivåer'!CT42</f>
        <v>0</v>
      </c>
      <c r="I379" s="123">
        <f>'Fy2 förmågor alla nivåer'!CU42</f>
        <v>0</v>
      </c>
      <c r="J379" s="373"/>
      <c r="K379" s="374"/>
      <c r="S379" s="123">
        <f>'Fy2 förmågor alla nivåer'!CQ43</f>
        <v>0</v>
      </c>
      <c r="T379" s="123">
        <f>'Fy2 förmågor alla nivåer'!CR43</f>
        <v>0</v>
      </c>
      <c r="U379" s="123">
        <f>'Fy2 förmågor alla nivåer'!CS43</f>
        <v>0</v>
      </c>
      <c r="V379" s="123">
        <f>'Fy2 förmågor alla nivåer'!CT43</f>
        <v>0</v>
      </c>
      <c r="W379" s="123">
        <f>'Fy2 förmågor alla nivåer'!CU43</f>
        <v>0</v>
      </c>
      <c r="X379" s="373"/>
      <c r="Y379" s="374"/>
    </row>
    <row r="381" spans="5:25" x14ac:dyDescent="0.25">
      <c r="Q381" s="124">
        <v>1</v>
      </c>
    </row>
    <row r="396" spans="5:22" x14ac:dyDescent="0.25">
      <c r="P396" s="124"/>
      <c r="Q396"/>
    </row>
    <row r="397" spans="5:22" x14ac:dyDescent="0.25">
      <c r="E397" s="147" t="s">
        <v>43</v>
      </c>
      <c r="F397" s="147" t="s">
        <v>104</v>
      </c>
      <c r="G397" s="147" t="s">
        <v>158</v>
      </c>
      <c r="H397" s="147" t="s">
        <v>159</v>
      </c>
      <c r="I397" s="147" t="s">
        <v>106</v>
      </c>
      <c r="P397" s="124"/>
      <c r="Q397"/>
      <c r="R397" s="147" t="s">
        <v>43</v>
      </c>
      <c r="S397" s="147" t="s">
        <v>104</v>
      </c>
      <c r="T397" s="147" t="s">
        <v>158</v>
      </c>
      <c r="U397" s="147" t="s">
        <v>159</v>
      </c>
      <c r="V397" s="147" t="s">
        <v>106</v>
      </c>
    </row>
    <row r="398" spans="5:22" x14ac:dyDescent="0.25">
      <c r="E398" s="148">
        <f>'Fy2 förmågor alla nivåer'!CQ42</f>
        <v>0</v>
      </c>
      <c r="F398" s="148">
        <f>Blad1!C43</f>
        <v>0</v>
      </c>
      <c r="G398" s="148">
        <f>Blad1!D43</f>
        <v>0</v>
      </c>
      <c r="H398" s="148">
        <f>Blad1!E43</f>
        <v>0</v>
      </c>
      <c r="I398" s="148">
        <f>Blad1!F43</f>
        <v>0</v>
      </c>
      <c r="P398" s="124"/>
      <c r="Q398"/>
      <c r="R398" s="148">
        <f>'Fy2 förmågor alla nivåer'!CQ43</f>
        <v>0</v>
      </c>
      <c r="S398" s="148">
        <f>Blad1!C44</f>
        <v>0</v>
      </c>
      <c r="T398" s="148">
        <f>Blad1!D44</f>
        <v>0</v>
      </c>
      <c r="U398" s="148">
        <f>Blad1!E44</f>
        <v>0</v>
      </c>
      <c r="V398" s="148">
        <f>Blad1!F44</f>
        <v>0</v>
      </c>
    </row>
    <row r="399" spans="5:22" x14ac:dyDescent="0.25">
      <c r="P399" s="124"/>
      <c r="Q399"/>
    </row>
  </sheetData>
  <sheetProtection password="CCE4" sheet="1"/>
  <mergeCells count="16">
    <mergeCell ref="J328:K329"/>
    <mergeCell ref="X328:Y329"/>
    <mergeCell ref="J378:K379"/>
    <mergeCell ref="X378:Y379"/>
    <mergeCell ref="J178:K179"/>
    <mergeCell ref="X178:Y179"/>
    <mergeCell ref="J228:K229"/>
    <mergeCell ref="X228:Y229"/>
    <mergeCell ref="J278:K279"/>
    <mergeCell ref="X278:Y279"/>
    <mergeCell ref="J29:K30"/>
    <mergeCell ref="X29:Y30"/>
    <mergeCell ref="J78:K79"/>
    <mergeCell ref="X78:Y79"/>
    <mergeCell ref="J128:K129"/>
    <mergeCell ref="X128:Y129"/>
  </mergeCells>
  <conditionalFormatting sqref="J29">
    <cfRule type="cellIs" dxfId="96" priority="91" operator="equal">
      <formula>"A"</formula>
    </cfRule>
    <cfRule type="cellIs" dxfId="95" priority="92" operator="equal">
      <formula>"B"</formula>
    </cfRule>
    <cfRule type="cellIs" dxfId="94" priority="93" operator="equal">
      <formula>"C"</formula>
    </cfRule>
    <cfRule type="cellIs" dxfId="93" priority="94" operator="equal">
      <formula>"D"</formula>
    </cfRule>
    <cfRule type="cellIs" dxfId="92" priority="95" operator="equal">
      <formula>"E"</formula>
    </cfRule>
    <cfRule type="cellIs" dxfId="91" priority="96" operator="equal">
      <formula>"F"</formula>
    </cfRule>
  </conditionalFormatting>
  <conditionalFormatting sqref="X29">
    <cfRule type="cellIs" dxfId="90" priority="85" operator="equal">
      <formula>"A"</formula>
    </cfRule>
    <cfRule type="cellIs" dxfId="89" priority="86" operator="equal">
      <formula>"B"</formula>
    </cfRule>
    <cfRule type="cellIs" dxfId="88" priority="87" operator="equal">
      <formula>"C"</formula>
    </cfRule>
    <cfRule type="cellIs" dxfId="87" priority="88" operator="equal">
      <formula>"D"</formula>
    </cfRule>
    <cfRule type="cellIs" dxfId="86" priority="89" operator="equal">
      <formula>"E"</formula>
    </cfRule>
    <cfRule type="cellIs" dxfId="85" priority="90" operator="equal">
      <formula>"F"</formula>
    </cfRule>
  </conditionalFormatting>
  <conditionalFormatting sqref="J78">
    <cfRule type="cellIs" dxfId="84" priority="79" operator="equal">
      <formula>"A"</formula>
    </cfRule>
    <cfRule type="cellIs" dxfId="83" priority="80" operator="equal">
      <formula>"B"</formula>
    </cfRule>
    <cfRule type="cellIs" dxfId="82" priority="81" operator="equal">
      <formula>"C"</formula>
    </cfRule>
    <cfRule type="cellIs" dxfId="81" priority="82" operator="equal">
      <formula>"D"</formula>
    </cfRule>
    <cfRule type="cellIs" dxfId="80" priority="83" operator="equal">
      <formula>"E"</formula>
    </cfRule>
    <cfRule type="cellIs" dxfId="79" priority="84" operator="equal">
      <formula>"F"</formula>
    </cfRule>
  </conditionalFormatting>
  <conditionalFormatting sqref="X78">
    <cfRule type="cellIs" dxfId="78" priority="73" operator="equal">
      <formula>"A"</formula>
    </cfRule>
    <cfRule type="cellIs" dxfId="77" priority="74" operator="equal">
      <formula>"B"</formula>
    </cfRule>
    <cfRule type="cellIs" dxfId="76" priority="75" operator="equal">
      <formula>"C"</formula>
    </cfRule>
    <cfRule type="cellIs" dxfId="75" priority="76" operator="equal">
      <formula>"D"</formula>
    </cfRule>
    <cfRule type="cellIs" dxfId="74" priority="77" operator="equal">
      <formula>"E"</formula>
    </cfRule>
    <cfRule type="cellIs" dxfId="73" priority="78" operator="equal">
      <formula>"F"</formula>
    </cfRule>
  </conditionalFormatting>
  <conditionalFormatting sqref="J128">
    <cfRule type="cellIs" dxfId="72" priority="67" operator="equal">
      <formula>"A"</formula>
    </cfRule>
    <cfRule type="cellIs" dxfId="71" priority="68" operator="equal">
      <formula>"B"</formula>
    </cfRule>
    <cfRule type="cellIs" dxfId="70" priority="69" operator="equal">
      <formula>"C"</formula>
    </cfRule>
    <cfRule type="cellIs" dxfId="69" priority="70" operator="equal">
      <formula>"D"</formula>
    </cfRule>
    <cfRule type="cellIs" dxfId="68" priority="71" operator="equal">
      <formula>"E"</formula>
    </cfRule>
    <cfRule type="cellIs" dxfId="67" priority="72" operator="equal">
      <formula>"F"</formula>
    </cfRule>
  </conditionalFormatting>
  <conditionalFormatting sqref="X128">
    <cfRule type="cellIs" dxfId="66" priority="61" operator="equal">
      <formula>"A"</formula>
    </cfRule>
    <cfRule type="cellIs" dxfId="65" priority="62" operator="equal">
      <formula>"B"</formula>
    </cfRule>
    <cfRule type="cellIs" dxfId="64" priority="63" operator="equal">
      <formula>"C"</formula>
    </cfRule>
    <cfRule type="cellIs" dxfId="63" priority="64" operator="equal">
      <formula>"D"</formula>
    </cfRule>
    <cfRule type="cellIs" dxfId="62" priority="65" operator="equal">
      <formula>"E"</formula>
    </cfRule>
    <cfRule type="cellIs" dxfId="61" priority="66" operator="equal">
      <formula>"F"</formula>
    </cfRule>
  </conditionalFormatting>
  <conditionalFormatting sqref="J178">
    <cfRule type="cellIs" dxfId="60" priority="55" operator="equal">
      <formula>"A"</formula>
    </cfRule>
    <cfRule type="cellIs" dxfId="59" priority="56" operator="equal">
      <formula>"B"</formula>
    </cfRule>
    <cfRule type="cellIs" dxfId="58" priority="57" operator="equal">
      <formula>"C"</formula>
    </cfRule>
    <cfRule type="cellIs" dxfId="57" priority="58" operator="equal">
      <formula>"D"</formula>
    </cfRule>
    <cfRule type="cellIs" dxfId="56" priority="59" operator="equal">
      <formula>"E"</formula>
    </cfRule>
    <cfRule type="cellIs" dxfId="55" priority="60" operator="equal">
      <formula>"F"</formula>
    </cfRule>
  </conditionalFormatting>
  <conditionalFormatting sqref="X178">
    <cfRule type="cellIs" dxfId="54" priority="49" operator="equal">
      <formula>"A"</formula>
    </cfRule>
    <cfRule type="cellIs" dxfId="53" priority="50" operator="equal">
      <formula>"B"</formula>
    </cfRule>
    <cfRule type="cellIs" dxfId="52" priority="51" operator="equal">
      <formula>"C"</formula>
    </cfRule>
    <cfRule type="cellIs" dxfId="51" priority="52" operator="equal">
      <formula>"D"</formula>
    </cfRule>
    <cfRule type="cellIs" dxfId="50" priority="53" operator="equal">
      <formula>"E"</formula>
    </cfRule>
    <cfRule type="cellIs" dxfId="49" priority="54" operator="equal">
      <formula>"F"</formula>
    </cfRule>
  </conditionalFormatting>
  <conditionalFormatting sqref="J228">
    <cfRule type="cellIs" dxfId="48" priority="43" operator="equal">
      <formula>"A"</formula>
    </cfRule>
    <cfRule type="cellIs" dxfId="47" priority="44" operator="equal">
      <formula>"B"</formula>
    </cfRule>
    <cfRule type="cellIs" dxfId="46" priority="45" operator="equal">
      <formula>"C"</formula>
    </cfRule>
    <cfRule type="cellIs" dxfId="45" priority="46" operator="equal">
      <formula>"D"</formula>
    </cfRule>
    <cfRule type="cellIs" dxfId="44" priority="47" operator="equal">
      <formula>"E"</formula>
    </cfRule>
    <cfRule type="cellIs" dxfId="43" priority="48" operator="equal">
      <formula>"F"</formula>
    </cfRule>
  </conditionalFormatting>
  <conditionalFormatting sqref="X228">
    <cfRule type="cellIs" dxfId="42" priority="37" operator="equal">
      <formula>"A"</formula>
    </cfRule>
    <cfRule type="cellIs" dxfId="41" priority="38" operator="equal">
      <formula>"B"</formula>
    </cfRule>
    <cfRule type="cellIs" dxfId="40" priority="39" operator="equal">
      <formula>"C"</formula>
    </cfRule>
    <cfRule type="cellIs" dxfId="39" priority="40" operator="equal">
      <formula>"D"</formula>
    </cfRule>
    <cfRule type="cellIs" dxfId="38" priority="41" operator="equal">
      <formula>"E"</formula>
    </cfRule>
    <cfRule type="cellIs" dxfId="37" priority="42" operator="equal">
      <formula>"F"</formula>
    </cfRule>
  </conditionalFormatting>
  <conditionalFormatting sqref="J278">
    <cfRule type="cellIs" dxfId="36" priority="31" operator="equal">
      <formula>"A"</formula>
    </cfRule>
    <cfRule type="cellIs" dxfId="35" priority="32" operator="equal">
      <formula>"B"</formula>
    </cfRule>
    <cfRule type="cellIs" dxfId="34" priority="33" operator="equal">
      <formula>"C"</formula>
    </cfRule>
    <cfRule type="cellIs" dxfId="33" priority="34" operator="equal">
      <formula>"D"</formula>
    </cfRule>
    <cfRule type="cellIs" dxfId="32" priority="35" operator="equal">
      <formula>"E"</formula>
    </cfRule>
    <cfRule type="cellIs" dxfId="31" priority="36" operator="equal">
      <formula>"F"</formula>
    </cfRule>
  </conditionalFormatting>
  <conditionalFormatting sqref="X278">
    <cfRule type="cellIs" dxfId="30" priority="25" operator="equal">
      <formula>"A"</formula>
    </cfRule>
    <cfRule type="cellIs" dxfId="29" priority="26" operator="equal">
      <formula>"B"</formula>
    </cfRule>
    <cfRule type="cellIs" dxfId="28" priority="27" operator="equal">
      <formula>"C"</formula>
    </cfRule>
    <cfRule type="cellIs" dxfId="27" priority="28" operator="equal">
      <formula>"D"</formula>
    </cfRule>
    <cfRule type="cellIs" dxfId="26" priority="29" operator="equal">
      <formula>"E"</formula>
    </cfRule>
    <cfRule type="cellIs" dxfId="25" priority="30" operator="equal">
      <formula>"F"</formula>
    </cfRule>
  </conditionalFormatting>
  <conditionalFormatting sqref="J328">
    <cfRule type="cellIs" dxfId="24" priority="19" operator="equal">
      <formula>"A"</formula>
    </cfRule>
    <cfRule type="cellIs" dxfId="23" priority="20" operator="equal">
      <formula>"B"</formula>
    </cfRule>
    <cfRule type="cellIs" dxfId="22" priority="21" operator="equal">
      <formula>"C"</formula>
    </cfRule>
    <cfRule type="cellIs" dxfId="21" priority="22" operator="equal">
      <formula>"D"</formula>
    </cfRule>
    <cfRule type="cellIs" dxfId="20" priority="23" operator="equal">
      <formula>"E"</formula>
    </cfRule>
    <cfRule type="cellIs" dxfId="19" priority="24" operator="equal">
      <formula>"F"</formula>
    </cfRule>
  </conditionalFormatting>
  <conditionalFormatting sqref="X328">
    <cfRule type="cellIs" dxfId="18" priority="13" operator="equal">
      <formula>"A"</formula>
    </cfRule>
    <cfRule type="cellIs" dxfId="17" priority="14" operator="equal">
      <formula>"B"</formula>
    </cfRule>
    <cfRule type="cellIs" dxfId="16" priority="15" operator="equal">
      <formula>"C"</formula>
    </cfRule>
    <cfRule type="cellIs" dxfId="15" priority="16" operator="equal">
      <formula>"D"</formula>
    </cfRule>
    <cfRule type="cellIs" dxfId="14" priority="17" operator="equal">
      <formula>"E"</formula>
    </cfRule>
    <cfRule type="cellIs" dxfId="13" priority="18" operator="equal">
      <formula>"F"</formula>
    </cfRule>
  </conditionalFormatting>
  <conditionalFormatting sqref="J378">
    <cfRule type="cellIs" dxfId="12" priority="7" operator="equal">
      <formula>"A"</formula>
    </cfRule>
    <cfRule type="cellIs" dxfId="11" priority="8" operator="equal">
      <formula>"B"</formula>
    </cfRule>
    <cfRule type="cellIs" dxfId="10" priority="9" operator="equal">
      <formula>"C"</formula>
    </cfRule>
    <cfRule type="cellIs" dxfId="9" priority="10" operator="equal">
      <formula>"D"</formula>
    </cfRule>
    <cfRule type="cellIs" dxfId="8" priority="11" operator="equal">
      <formula>"E"</formula>
    </cfRule>
    <cfRule type="cellIs" dxfId="7" priority="12" operator="equal">
      <formula>"F"</formula>
    </cfRule>
  </conditionalFormatting>
  <conditionalFormatting sqref="X378">
    <cfRule type="cellIs" dxfId="6" priority="1" operator="equal">
      <formula>"A"</formula>
    </cfRule>
    <cfRule type="cellIs" dxfId="5" priority="2" operator="equal">
      <formula>"B"</formula>
    </cfRule>
    <cfRule type="cellIs" dxfId="4" priority="3" operator="equal">
      <formula>"C"</formula>
    </cfRule>
    <cfRule type="cellIs" dxfId="3" priority="4" operator="equal">
      <formula>"D"</formula>
    </cfRule>
    <cfRule type="cellIs" dxfId="2" priority="5" operator="equal">
      <formula>"E"</formula>
    </cfRule>
    <cfRule type="cellIs" dxfId="1" priority="6" operator="equal">
      <formula>"F"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6"/>
  <dimension ref="A2:L27"/>
  <sheetViews>
    <sheetView zoomScaleNormal="100" workbookViewId="0">
      <selection activeCell="F29" sqref="F29"/>
    </sheetView>
  </sheetViews>
  <sheetFormatPr defaultRowHeight="15" x14ac:dyDescent="0.25"/>
  <cols>
    <col min="1" max="1" width="16.85546875" bestFit="1" customWidth="1"/>
    <col min="4" max="4" width="11" customWidth="1"/>
    <col min="8" max="8" width="3.7109375" customWidth="1"/>
    <col min="11" max="11" width="0" hidden="1" customWidth="1"/>
    <col min="12" max="12" width="3" hidden="1" customWidth="1"/>
    <col min="43" max="43" width="4.28515625" bestFit="1" customWidth="1"/>
    <col min="44" max="44" width="6" customWidth="1"/>
    <col min="45" max="45" width="6" bestFit="1" customWidth="1"/>
    <col min="46" max="46" width="3" bestFit="1" customWidth="1"/>
    <col min="47" max="47" width="4.42578125" bestFit="1" customWidth="1"/>
    <col min="48" max="48" width="3.85546875" bestFit="1" customWidth="1"/>
    <col min="50" max="50" width="12.42578125" customWidth="1"/>
    <col min="51" max="51" width="7.85546875" customWidth="1"/>
    <col min="52" max="52" width="5.140625" customWidth="1"/>
    <col min="53" max="53" width="6.85546875" customWidth="1"/>
    <col min="54" max="54" width="4.5703125" customWidth="1"/>
    <col min="55" max="55" width="6.28515625" customWidth="1"/>
  </cols>
  <sheetData>
    <row r="2" spans="1:12" x14ac:dyDescent="0.25">
      <c r="A2" s="11" t="s">
        <v>37</v>
      </c>
      <c r="K2" t="s">
        <v>69</v>
      </c>
    </row>
    <row r="3" spans="1:12" x14ac:dyDescent="0.25">
      <c r="B3" s="4"/>
      <c r="C3" s="375" t="s">
        <v>36</v>
      </c>
      <c r="D3" s="375"/>
      <c r="E3" s="375"/>
      <c r="F3" s="3"/>
      <c r="G3" s="3" t="s">
        <v>43</v>
      </c>
      <c r="K3" t="s">
        <v>121</v>
      </c>
      <c r="L3">
        <f>COUNTIF(Redigering!G$2:G$100,K3)</f>
        <v>3</v>
      </c>
    </row>
    <row r="4" spans="1:12" x14ac:dyDescent="0.25">
      <c r="B4" s="137" t="s">
        <v>35</v>
      </c>
      <c r="C4" s="3" t="s">
        <v>4</v>
      </c>
      <c r="D4" s="3" t="s">
        <v>5</v>
      </c>
      <c r="E4" s="3" t="s">
        <v>6</v>
      </c>
      <c r="F4" s="3" t="s">
        <v>19</v>
      </c>
      <c r="G4" s="112"/>
      <c r="K4" t="s">
        <v>123</v>
      </c>
      <c r="L4">
        <f>COUNTIF(Redigering!G$2:G$100,K4)</f>
        <v>4</v>
      </c>
    </row>
    <row r="5" spans="1:12" x14ac:dyDescent="0.25">
      <c r="B5" s="3">
        <v>1</v>
      </c>
      <c r="C5" s="3">
        <f>SUMIFS('Fy kat'!$E$11:$E$110,'Fy kat'!$H$11:$H$110,"1",'Fy kat'!$I$11:$I$110,"E")</f>
        <v>12</v>
      </c>
      <c r="D5" s="3">
        <f>SUMIFS('Fy kat'!$E$11:$E$110,'Fy kat'!$H$11:$H$110,"1",'Fy kat'!$I$11:$I$110,"C")</f>
        <v>4</v>
      </c>
      <c r="E5" s="3">
        <f>SUMIFS('Fy kat'!$E$11:$E$110,'Fy kat'!$H$11:$H$110,"1",'Fy kat'!$I$11:$I$110,"A")</f>
        <v>2</v>
      </c>
      <c r="F5" s="3">
        <f t="shared" ref="F5:F10" si="0">D5+E5</f>
        <v>6</v>
      </c>
      <c r="G5" s="3">
        <f t="shared" ref="G5:G10" si="1">SUM(C5:E5)</f>
        <v>18</v>
      </c>
      <c r="K5" t="s">
        <v>126</v>
      </c>
      <c r="L5">
        <f>COUNTIF(Redigering!G$2:G$100,K5)</f>
        <v>11</v>
      </c>
    </row>
    <row r="6" spans="1:12" x14ac:dyDescent="0.25">
      <c r="B6" s="3">
        <v>2</v>
      </c>
      <c r="C6" s="3">
        <f>SUMIFS('Fy kat'!$E$11:$E$110,'Fy kat'!$H$11:$H$110,"2",'Fy kat'!$I$11:$I$110,"E")</f>
        <v>6</v>
      </c>
      <c r="D6" s="3">
        <f>SUMIFS('Fy kat'!$E$11:$E$110,'Fy kat'!$H$11:$H$110,"2",'Fy kat'!$I$11:$I$110,"C")</f>
        <v>14</v>
      </c>
      <c r="E6" s="3">
        <f>SUMIFS('Fy kat'!$E$11:$E$110,'Fy kat'!$H$11:$H$110,"2",'Fy kat'!$I$11:$I$110,"A")</f>
        <v>8</v>
      </c>
      <c r="F6" s="3">
        <f t="shared" si="0"/>
        <v>22</v>
      </c>
      <c r="G6" s="3">
        <f t="shared" si="1"/>
        <v>28</v>
      </c>
      <c r="K6" t="s">
        <v>130</v>
      </c>
      <c r="L6">
        <f>COUNTIF(Redigering!G$2:G$100,K6)</f>
        <v>0</v>
      </c>
    </row>
    <row r="7" spans="1:12" x14ac:dyDescent="0.25">
      <c r="B7" s="3">
        <v>3</v>
      </c>
      <c r="C7" s="3">
        <f>SUMIFS('Fy kat'!$E$11:$E$110,'Fy kat'!$H$11:$H$110,"3",'Fy kat'!$I$11:$I$110,"E")</f>
        <v>4</v>
      </c>
      <c r="D7" s="3">
        <f>SUMIFS('Fy kat'!$E$11:$E$110,'Fy kat'!$H$11:$H$110,"3",'Fy kat'!$I$11:$I$110,"C")</f>
        <v>2</v>
      </c>
      <c r="E7" s="3">
        <f>SUMIFS('Fy kat'!$E$11:$E$110,'Fy kat'!$H$11:$H$110,"3",'Fy kat'!$I$11:$I$110,"A")</f>
        <v>3</v>
      </c>
      <c r="F7" s="3">
        <f t="shared" si="0"/>
        <v>5</v>
      </c>
      <c r="G7" s="3">
        <f t="shared" si="1"/>
        <v>9</v>
      </c>
      <c r="K7" t="s">
        <v>113</v>
      </c>
      <c r="L7">
        <f>COUNTIF(Redigering!G$2:G$100,K7)</f>
        <v>6</v>
      </c>
    </row>
    <row r="8" spans="1:12" x14ac:dyDescent="0.25">
      <c r="B8" s="3">
        <v>4</v>
      </c>
      <c r="C8" s="3">
        <f>SUMIFS('Fy kat'!$E$11:$E$110,'Fy kat'!$H$11:$H$110,"4",'Fy kat'!$I$11:$I$110,"E")</f>
        <v>0</v>
      </c>
      <c r="D8" s="3">
        <f>SUMIFS('Fy kat'!$E$11:$E$110,'Fy kat'!$H$11:$H$110,"4",'Fy kat'!$I$11:$I$110,"C")</f>
        <v>0</v>
      </c>
      <c r="E8" s="3">
        <f>SUMIFS('Fy kat'!$E$11:$E$110,'Fy kat'!$H$11:$H$110,"4",'Fy kat'!$I$11:$I$110,"A")</f>
        <v>1</v>
      </c>
      <c r="F8" s="3">
        <f t="shared" si="0"/>
        <v>1</v>
      </c>
      <c r="G8" s="3">
        <f t="shared" si="1"/>
        <v>1</v>
      </c>
      <c r="K8" t="s">
        <v>114</v>
      </c>
      <c r="L8">
        <f>COUNTIF(Redigering!G$2:G$100,K8)</f>
        <v>11</v>
      </c>
    </row>
    <row r="9" spans="1:12" x14ac:dyDescent="0.25">
      <c r="B9" s="3">
        <v>5</v>
      </c>
      <c r="C9" s="3">
        <f>SUMIFS('Fy kat'!$E$11:$E$110,'Fy kat'!$H$11:$H$110,"5",'Fy kat'!$I$11:$I$110,"E")</f>
        <v>0</v>
      </c>
      <c r="D9" s="3">
        <f>SUMIFS('Fy kat'!$E$11:$E$110,'Fy kat'!$H$11:$H$110,"5",'Fy kat'!$I$11:$I$110,"C")</f>
        <v>2</v>
      </c>
      <c r="E9" s="3">
        <f>SUMIFS('Fy kat'!$E$11:$E$110,'Fy kat'!$H$11:$H$110,"5",'Fy kat'!$I$11:$I$110,"A")</f>
        <v>2</v>
      </c>
      <c r="F9" s="3">
        <f t="shared" si="0"/>
        <v>4</v>
      </c>
      <c r="G9" s="3">
        <f t="shared" si="1"/>
        <v>4</v>
      </c>
      <c r="I9" s="139"/>
      <c r="K9" t="s">
        <v>131</v>
      </c>
      <c r="L9">
        <f>COUNTIF(Redigering!G$2:G$100,K9)</f>
        <v>3</v>
      </c>
    </row>
    <row r="10" spans="1:12" x14ac:dyDescent="0.25">
      <c r="B10" s="138" t="s">
        <v>42</v>
      </c>
      <c r="C10" s="3">
        <f>SUM(C5:C9)</f>
        <v>22</v>
      </c>
      <c r="D10" s="3">
        <f>SUM(D5:D9)</f>
        <v>22</v>
      </c>
      <c r="E10" s="3">
        <f>SUM(E5:E9)</f>
        <v>16</v>
      </c>
      <c r="F10" s="3">
        <f t="shared" si="0"/>
        <v>38</v>
      </c>
      <c r="G10" s="3">
        <f t="shared" si="1"/>
        <v>60</v>
      </c>
      <c r="K10" t="s">
        <v>132</v>
      </c>
      <c r="L10">
        <f>COUNTIF(Redigering!G$2:G$100,K10)</f>
        <v>0</v>
      </c>
    </row>
    <row r="11" spans="1:12" x14ac:dyDescent="0.25">
      <c r="K11" t="s">
        <v>110</v>
      </c>
      <c r="L11">
        <f>COUNTIF(Redigering!G$2:G$100,K11)</f>
        <v>9</v>
      </c>
    </row>
    <row r="12" spans="1:12" x14ac:dyDescent="0.25">
      <c r="K12" t="s">
        <v>118</v>
      </c>
      <c r="L12">
        <f>COUNTIF(Redigering!G$2:G$100,K12)</f>
        <v>3</v>
      </c>
    </row>
    <row r="13" spans="1:12" x14ac:dyDescent="0.25">
      <c r="A13" s="11" t="s">
        <v>44</v>
      </c>
      <c r="K13" t="s">
        <v>133</v>
      </c>
      <c r="L13">
        <f>COUNTIF(Redigering!G$2:G$100,K13)</f>
        <v>2</v>
      </c>
    </row>
    <row r="14" spans="1:12" x14ac:dyDescent="0.25">
      <c r="B14" s="1" t="s">
        <v>4</v>
      </c>
      <c r="C14" s="1" t="s">
        <v>30</v>
      </c>
      <c r="D14" s="1" t="s">
        <v>5</v>
      </c>
      <c r="E14" s="1" t="s">
        <v>29</v>
      </c>
      <c r="F14" s="1" t="s">
        <v>6</v>
      </c>
      <c r="K14" t="s">
        <v>134</v>
      </c>
      <c r="L14">
        <f>COUNTIF(Redigering!G$2:G$100,K14)</f>
        <v>0</v>
      </c>
    </row>
    <row r="15" spans="1:12" x14ac:dyDescent="0.25">
      <c r="B15" s="12"/>
      <c r="C15" s="12"/>
      <c r="D15" s="12"/>
      <c r="E15" s="12"/>
      <c r="F15" s="12"/>
      <c r="G15" s="12"/>
      <c r="H15" s="1"/>
      <c r="K15" t="s">
        <v>135</v>
      </c>
      <c r="L15">
        <f>COUNTIF(Redigering!G$2:G$100,K15)</f>
        <v>0</v>
      </c>
    </row>
    <row r="16" spans="1:12" x14ac:dyDescent="0.25">
      <c r="A16" t="s">
        <v>83</v>
      </c>
      <c r="B16" s="12">
        <v>14</v>
      </c>
      <c r="C16" s="12">
        <v>23</v>
      </c>
      <c r="D16" s="12">
        <v>31</v>
      </c>
      <c r="E16" s="12">
        <v>38</v>
      </c>
      <c r="F16" s="12">
        <v>45</v>
      </c>
      <c r="G16" s="12"/>
      <c r="H16" s="124"/>
      <c r="K16" t="s">
        <v>120</v>
      </c>
      <c r="L16">
        <f>COUNTIF(Redigering!G$2:G$100,K16)</f>
        <v>3</v>
      </c>
    </row>
    <row r="17" spans="1:12" ht="15.75" thickBot="1" x14ac:dyDescent="0.3">
      <c r="A17" s="11"/>
      <c r="B17" s="1"/>
      <c r="C17" s="1"/>
      <c r="D17" s="1"/>
      <c r="E17" s="1"/>
      <c r="F17" s="1"/>
      <c r="G17" s="1"/>
      <c r="H17" s="1"/>
      <c r="K17" t="s">
        <v>124</v>
      </c>
      <c r="L17">
        <f>COUNTIF(Redigering!G$2:G$100,K17)</f>
        <v>2</v>
      </c>
    </row>
    <row r="18" spans="1:12" ht="30.75" thickBot="1" x14ac:dyDescent="0.3">
      <c r="A18" t="s">
        <v>69</v>
      </c>
      <c r="B18" s="127" t="s">
        <v>81</v>
      </c>
      <c r="C18" s="128" t="s">
        <v>79</v>
      </c>
      <c r="D18" s="129" t="s">
        <v>80</v>
      </c>
      <c r="E18" s="129" t="s">
        <v>164</v>
      </c>
      <c r="F18" s="12"/>
      <c r="K18" t="s">
        <v>136</v>
      </c>
      <c r="L18">
        <f>COUNTIF(Redigering!H$2:H$100,K18)</f>
        <v>0</v>
      </c>
    </row>
    <row r="19" spans="1:12" x14ac:dyDescent="0.25">
      <c r="A19" s="130" t="s">
        <v>71</v>
      </c>
      <c r="B19" s="133">
        <f>kravg_e</f>
        <v>14</v>
      </c>
      <c r="C19" s="134"/>
      <c r="D19" s="126"/>
      <c r="E19" s="123">
        <v>2</v>
      </c>
      <c r="F19" s="1"/>
      <c r="G19" s="1"/>
      <c r="K19" t="s">
        <v>137</v>
      </c>
      <c r="L19">
        <f>COUNTIF(Redigering!H$2:H$100,K19)</f>
        <v>0</v>
      </c>
    </row>
    <row r="20" spans="1:12" x14ac:dyDescent="0.25">
      <c r="A20" s="131" t="s">
        <v>72</v>
      </c>
      <c r="B20" s="135">
        <f>kravg_d</f>
        <v>23</v>
      </c>
      <c r="C20" s="125">
        <v>6</v>
      </c>
      <c r="D20" s="125"/>
      <c r="E20" s="123">
        <v>2</v>
      </c>
      <c r="K20" t="s">
        <v>138</v>
      </c>
      <c r="L20">
        <f>COUNTIF(Redigering!H$2:H$100,K20)</f>
        <v>0</v>
      </c>
    </row>
    <row r="21" spans="1:12" x14ac:dyDescent="0.25">
      <c r="A21" s="131" t="s">
        <v>73</v>
      </c>
      <c r="B21" s="135">
        <f>kravg_c</f>
        <v>31</v>
      </c>
      <c r="C21" s="125">
        <v>12</v>
      </c>
      <c r="D21" s="125"/>
      <c r="E21" s="123">
        <v>2</v>
      </c>
      <c r="K21" t="s">
        <v>128</v>
      </c>
      <c r="L21">
        <f>COUNTIF(Redigering!H$2:H$100,K21)</f>
        <v>3</v>
      </c>
    </row>
    <row r="22" spans="1:12" x14ac:dyDescent="0.25">
      <c r="A22" s="131" t="s">
        <v>74</v>
      </c>
      <c r="B22" s="135">
        <f>kravg_b</f>
        <v>38</v>
      </c>
      <c r="C22" s="125"/>
      <c r="D22" s="125">
        <v>4</v>
      </c>
      <c r="E22" s="123">
        <v>2</v>
      </c>
      <c r="K22" t="s">
        <v>139</v>
      </c>
      <c r="L22">
        <f>COUNTIF(Redigering!H$2:H$100,K22)</f>
        <v>0</v>
      </c>
    </row>
    <row r="23" spans="1:12" ht="15.75" thickBot="1" x14ac:dyDescent="0.3">
      <c r="A23" s="132" t="s">
        <v>75</v>
      </c>
      <c r="B23" s="135">
        <f>kravg_a</f>
        <v>45</v>
      </c>
      <c r="C23" s="125"/>
      <c r="D23" s="125">
        <v>8</v>
      </c>
      <c r="E23" s="123">
        <v>2</v>
      </c>
      <c r="K23" t="s">
        <v>127</v>
      </c>
      <c r="L23">
        <f>COUNTIF(Redigering!H$2:H$100,K23)</f>
        <v>4</v>
      </c>
    </row>
    <row r="24" spans="1:12" x14ac:dyDescent="0.25">
      <c r="K24" t="s">
        <v>129</v>
      </c>
      <c r="L24">
        <f>COUNTIF(Redigering!H$2:H$100,K24)</f>
        <v>2</v>
      </c>
    </row>
    <row r="25" spans="1:12" x14ac:dyDescent="0.25">
      <c r="K25" t="s">
        <v>140</v>
      </c>
      <c r="L25">
        <f>COUNTIF(Redigering!H$2:H$100,K25)</f>
        <v>0</v>
      </c>
    </row>
    <row r="27" spans="1:12" x14ac:dyDescent="0.25">
      <c r="L27" t="s">
        <v>69</v>
      </c>
    </row>
  </sheetData>
  <sheetProtection password="CCE4" sheet="1" selectLockedCells="1"/>
  <mergeCells count="1">
    <mergeCell ref="C3:E3"/>
  </mergeCells>
  <conditionalFormatting sqref="L3:L25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24</vt:i4>
      </vt:variant>
    </vt:vector>
  </HeadingPairs>
  <TitlesOfParts>
    <vt:vector size="33" baseType="lpstr">
      <vt:lpstr>Elevdata</vt:lpstr>
      <vt:lpstr>Fy2 förmågor alla nivåer</vt:lpstr>
      <vt:lpstr>Provsammanställning</vt:lpstr>
      <vt:lpstr>Blad1</vt:lpstr>
      <vt:lpstr>Fy kat</vt:lpstr>
      <vt:lpstr>Redigering</vt:lpstr>
      <vt:lpstr>Elevresultat 1-16</vt:lpstr>
      <vt:lpstr>17-32</vt:lpstr>
      <vt:lpstr>Profil och Betygsgränser</vt:lpstr>
      <vt:lpstr>kravg_a</vt:lpstr>
      <vt:lpstr>kravg_a_A</vt:lpstr>
      <vt:lpstr>kravg_a_ac</vt:lpstr>
      <vt:lpstr>kravg_b</vt:lpstr>
      <vt:lpstr>kravg_b_A</vt:lpstr>
      <vt:lpstr>kravg_b_ac</vt:lpstr>
      <vt:lpstr>kravg_c</vt:lpstr>
      <vt:lpstr>kravg_c_ac</vt:lpstr>
      <vt:lpstr>kravg_d</vt:lpstr>
      <vt:lpstr>kravg_d_ac</vt:lpstr>
      <vt:lpstr>kravg_e</vt:lpstr>
      <vt:lpstr>kravg_exp_a</vt:lpstr>
      <vt:lpstr>kravg_exp_b</vt:lpstr>
      <vt:lpstr>kravg_exp_c</vt:lpstr>
      <vt:lpstr>kravg_exp_d</vt:lpstr>
      <vt:lpstr>kravg_exp_e</vt:lpstr>
      <vt:lpstr>max</vt:lpstr>
      <vt:lpstr>sum_a</vt:lpstr>
      <vt:lpstr>sum_ac</vt:lpstr>
      <vt:lpstr>sum_c</vt:lpstr>
      <vt:lpstr>sum_e</vt:lpstr>
      <vt:lpstr>summa</vt:lpstr>
      <vt:lpstr>Provsammanställning!Utskriftsrubriker</vt:lpstr>
      <vt:lpstr>Redigering!Utskriftsrubriker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Gunnar Wästle</cp:lastModifiedBy>
  <cp:lastPrinted>2013-10-24T10:13:31Z</cp:lastPrinted>
  <dcterms:created xsi:type="dcterms:W3CDTF">2010-10-06T13:53:29Z</dcterms:created>
  <dcterms:modified xsi:type="dcterms:W3CDTF">2021-01-21T12:36:01Z</dcterms:modified>
</cp:coreProperties>
</file>